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7" activeTab="0"/>
  </bookViews>
  <sheets>
    <sheet name="基本入力" sheetId="1" r:id="rId1"/>
    <sheet name="選手データ入力" sheetId="2" r:id="rId2"/>
    <sheet name="女子一覧（様式１）" sheetId="3" r:id="rId3"/>
    <sheet name="一覧（様式１予備）" sheetId="4" r:id="rId4"/>
    <sheet name="女子個人票１枚目（様式２) (１)" sheetId="5" r:id="rId5"/>
    <sheet name="女子個人票2枚目（様式２)" sheetId="6" r:id="rId6"/>
    <sheet name="女子個人票3枚目（様式２）" sheetId="7" r:id="rId7"/>
    <sheet name="リレー申込（様式３）" sheetId="8" r:id="rId8"/>
  </sheets>
  <definedNames>
    <definedName name="_xlnm.Print_Area" localSheetId="3">'一覧（様式１予備）'!$B$1:$AX$36</definedName>
    <definedName name="_xlnm.Print_Area" localSheetId="2">'女子一覧（様式１）'!$B$1:$AX$36</definedName>
    <definedName name="_xlnm.Print_Area" localSheetId="4">'女子個人票１枚目（様式２) (１)'!$A$1:$AE$296</definedName>
    <definedName name="_xlnm.Print_Area" localSheetId="5">'女子個人票2枚目（様式２)'!$A$1:$AE$296</definedName>
    <definedName name="_xlnm.Print_Area" localSheetId="6">'女子個人票3枚目（様式２）'!$A$1:$AE$296</definedName>
    <definedName name="_xlnm.Print_Area" localSheetId="1">'選手データ入力'!$A$2:$K$42</definedName>
  </definedNames>
  <calcPr fullCalcOnLoad="1"/>
</workbook>
</file>

<file path=xl/sharedStrings.xml><?xml version="1.0" encoding="utf-8"?>
<sst xmlns="http://schemas.openxmlformats.org/spreadsheetml/2006/main" count="1284" uniqueCount="106">
  <si>
    <t>学校名</t>
  </si>
  <si>
    <t>学年</t>
  </si>
  <si>
    <t>生年月日</t>
  </si>
  <si>
    <t>２００M</t>
  </si>
  <si>
    <t>４００M</t>
  </si>
  <si>
    <t>１５００M</t>
  </si>
  <si>
    <t>３０００M</t>
  </si>
  <si>
    <t>４００MH</t>
  </si>
  <si>
    <t>走高跳</t>
  </si>
  <si>
    <t>走幅跳</t>
  </si>
  <si>
    <t>砲丸投</t>
  </si>
  <si>
    <t>円盤投</t>
  </si>
  <si>
    <t>槍投</t>
  </si>
  <si>
    <t>４×１００MR</t>
  </si>
  <si>
    <t>４×４００MR</t>
  </si>
  <si>
    <t>顧問名</t>
  </si>
  <si>
    <t>個　人　出　場　種　目</t>
  </si>
  <si>
    <t>氏　　　　　　名</t>
  </si>
  <si>
    <t>番　　号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</si>
  <si>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</si>
  <si>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</si>
  <si>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</si>
  <si>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</si>
  <si>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</si>
  <si>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</si>
  <si>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</si>
  <si>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よみがな</t>
  </si>
  <si>
    <t>３種目</t>
  </si>
  <si>
    <t>１種目</t>
  </si>
  <si>
    <t>２種目</t>
  </si>
  <si>
    <t>１００ｍ</t>
  </si>
  <si>
    <t>２００ｍ</t>
  </si>
  <si>
    <t>４００ｍ</t>
  </si>
  <si>
    <t>８００ｍ</t>
  </si>
  <si>
    <t>１５００ｍ</t>
  </si>
  <si>
    <t>４００ｍH</t>
  </si>
  <si>
    <t>走幅跳</t>
  </si>
  <si>
    <t>円盤投</t>
  </si>
  <si>
    <t>最高記録</t>
  </si>
  <si>
    <t>種　　　　　目</t>
  </si>
  <si>
    <t>記　　　　　　　事</t>
  </si>
  <si>
    <t>氏　　　　　名</t>
  </si>
  <si>
    <t>校　　（略　名）　名</t>
  </si>
  <si>
    <t>略校名</t>
  </si>
  <si>
    <t>１枚目印刷</t>
  </si>
  <si>
    <t>２枚目印刷</t>
  </si>
  <si>
    <t>３枚目印刷</t>
  </si>
  <si>
    <t>４枚目印刷</t>
  </si>
  <si>
    <t>５枚目印刷</t>
  </si>
  <si>
    <t>上記の通り</t>
  </si>
  <si>
    <t>に参加申込致します。</t>
  </si>
  <si>
    <t>印</t>
  </si>
  <si>
    <t>６枚目印刷</t>
  </si>
  <si>
    <t>７枚目印刷</t>
  </si>
  <si>
    <t>８枚目印刷</t>
  </si>
  <si>
    <t>種　　目</t>
  </si>
  <si>
    <t>最　高　記　録</t>
  </si>
  <si>
    <t>１００MH</t>
  </si>
  <si>
    <t>七種競技</t>
  </si>
  <si>
    <t>女</t>
  </si>
  <si>
    <t>←顧問名を入力してください</t>
  </si>
  <si>
    <t>←住所を入力してください</t>
  </si>
  <si>
    <t>←校長名を入力してください</t>
  </si>
  <si>
    <t>←略校名を入力してください</t>
  </si>
  <si>
    <t>氏　　　　名</t>
  </si>
  <si>
    <t>番　　号</t>
  </si>
  <si>
    <t>（ふりがな）</t>
  </si>
  <si>
    <t>七種競技</t>
  </si>
  <si>
    <t>３０００ｍ</t>
  </si>
  <si>
    <t>１００ｍH</t>
  </si>
  <si>
    <t>８００M</t>
  </si>
  <si>
    <t>学校長名</t>
  </si>
  <si>
    <t>やり投</t>
  </si>
  <si>
    <t>学　校　長　参　加　承　諾　書</t>
  </si>
  <si>
    <t>平成</t>
  </si>
  <si>
    <t>年</t>
  </si>
  <si>
    <t>月</t>
  </si>
  <si>
    <t>日</t>
  </si>
  <si>
    <t>リレー申込書（様式３）</t>
  </si>
  <si>
    <t>番号</t>
  </si>
  <si>
    <t>氏　名</t>
  </si>
  <si>
    <t>よみがな</t>
  </si>
  <si>
    <t>学校所在地　　　　　　　</t>
  </si>
  <si>
    <t>電話番号</t>
  </si>
  <si>
    <t>参加申込一覧表（女子）（様式１）</t>
  </si>
  <si>
    <t>１００M</t>
  </si>
  <si>
    <t>５０００MW</t>
  </si>
  <si>
    <t>１００M</t>
  </si>
  <si>
    <t>←郵便番号を入力してください（全角）</t>
  </si>
  <si>
    <t>←電話番号を入力してください（全角）</t>
  </si>
  <si>
    <t>５０００MW</t>
  </si>
  <si>
    <t>５０００ｍW</t>
  </si>
  <si>
    <r>
      <t>--------------------------------------</t>
    </r>
    <r>
      <rPr>
        <sz val="9"/>
        <color indexed="10"/>
        <rFont val="ＭＳ Ｐゴシック"/>
        <family val="3"/>
      </rPr>
      <t>きりとり</t>
    </r>
    <r>
      <rPr>
        <sz val="11"/>
        <color indexed="10"/>
        <rFont val="ＭＳ Ｐゴシック"/>
        <family val="3"/>
      </rPr>
      <t>--------------------------------------</t>
    </r>
  </si>
  <si>
    <r>
      <t>------------------------------------</t>
    </r>
    <r>
      <rPr>
        <sz val="9"/>
        <color indexed="10"/>
        <rFont val="ＭＳ Ｐゴシック"/>
        <family val="3"/>
      </rPr>
      <t>きりとり</t>
    </r>
    <r>
      <rPr>
        <sz val="11"/>
        <color indexed="10"/>
        <rFont val="ＭＳ Ｐゴシック"/>
        <family val="3"/>
      </rPr>
      <t>------------------------------------</t>
    </r>
  </si>
  <si>
    <t>○</t>
  </si>
  <si>
    <t>←学校名を入力してください（例　北海道深川東高等学校）</t>
  </si>
  <si>
    <t>棒高跳</t>
  </si>
  <si>
    <t>三段跳</t>
  </si>
  <si>
    <t>ハンマー</t>
  </si>
  <si>
    <t>ハンマー投</t>
  </si>
  <si>
    <t>女子一覧（様式１）で出場種目の○印は顧問の先生方で選択してください。また、個人種目に参加しないでリレーのみ出場の選手がいた場合は、必ず女子一覧（様式１）にリレー種目で○印を選択するようにしてください。</t>
  </si>
  <si>
    <t>最高記録（１種目）</t>
  </si>
  <si>
    <t>最高記録（２種目）</t>
  </si>
  <si>
    <t>最高記録（３種目）</t>
  </si>
  <si>
    <t>第11回北海道高等学校体育連盟空知支部陸上競技選手権大会
兼第71回北海道高等学校陸上競技選手権大会空知支部予選会</t>
  </si>
  <si>
    <t>第11回北海道高等学校体育連盟空知支部陸上競技選手権大会　個人申込書（様式２）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</si>
</sst>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”&quot;##"/>
    <numFmt numFmtId="177" formatCode="##&quot;’&quot;##&quot;”&quot;##"/>
    <numFmt numFmtId="178" formatCode="0.0_ "/>
    <numFmt numFmtId="179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color indexed="10"/>
      <name val="ＭＳ Ｐ明朝"/>
      <family val="1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6"/>
      <color indexed="10"/>
      <name val="ＭＳ ゴシック"/>
      <family val="3"/>
    </font>
    <font>
      <b/>
      <sz val="16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Ｐ明朝"/>
      <family val="1"/>
    </font>
    <font>
      <sz val="11"/>
      <color indexed="10"/>
      <name val="ＭＳ ゴシック"/>
      <family val="3"/>
    </font>
    <font>
      <sz val="18"/>
      <color indexed="10"/>
      <name val="ＭＳ ゴシック"/>
      <family val="3"/>
    </font>
    <font>
      <sz val="20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9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9" fillId="0" borderId="14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9" fillId="0" borderId="18" xfId="60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center" vertical="top" textRotation="255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 shrinkToFit="1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33" borderId="31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shrinkToFit="1"/>
      <protection/>
    </xf>
    <xf numFmtId="0" fontId="17" fillId="0" borderId="38" xfId="0" applyFont="1" applyBorder="1" applyAlignment="1" applyProtection="1">
      <alignment vertical="center" shrinkToFit="1"/>
      <protection/>
    </xf>
    <xf numFmtId="0" fontId="17" fillId="0" borderId="39" xfId="0" applyFont="1" applyBorder="1" applyAlignment="1" applyProtection="1">
      <alignment vertical="center" shrinkToFit="1"/>
      <protection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9" fillId="0" borderId="33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textRotation="255"/>
    </xf>
    <xf numFmtId="0" fontId="10" fillId="0" borderId="40" xfId="0" applyFont="1" applyBorder="1" applyAlignment="1" applyProtection="1">
      <alignment horizontal="center" vertical="center" wrapText="1" shrinkToFit="1"/>
      <protection/>
    </xf>
    <xf numFmtId="0" fontId="10" fillId="0" borderId="41" xfId="0" applyFont="1" applyBorder="1" applyAlignment="1" applyProtection="1">
      <alignment horizontal="center" vertical="center" wrapText="1" shrinkToFit="1"/>
      <protection/>
    </xf>
    <xf numFmtId="0" fontId="10" fillId="0" borderId="42" xfId="0" applyFont="1" applyBorder="1" applyAlignment="1" applyProtection="1">
      <alignment horizontal="center" vertical="center" wrapText="1" shrinkToFit="1"/>
      <protection/>
    </xf>
    <xf numFmtId="0" fontId="10" fillId="0" borderId="35" xfId="0" applyFont="1" applyBorder="1" applyAlignment="1" applyProtection="1">
      <alignment horizontal="center" vertical="center" wrapText="1" shrinkToFit="1"/>
      <protection/>
    </xf>
    <xf numFmtId="0" fontId="10" fillId="0" borderId="0" xfId="0" applyFont="1" applyBorder="1" applyAlignment="1" applyProtection="1">
      <alignment horizontal="center" vertical="center" wrapText="1" shrinkToFit="1"/>
      <protection/>
    </xf>
    <xf numFmtId="0" fontId="10" fillId="0" borderId="36" xfId="0" applyFont="1" applyBorder="1" applyAlignment="1" applyProtection="1">
      <alignment horizontal="center" vertical="center" wrapText="1" shrinkToFit="1"/>
      <protection/>
    </xf>
    <xf numFmtId="0" fontId="10" fillId="0" borderId="45" xfId="0" applyFont="1" applyBorder="1" applyAlignment="1" applyProtection="1">
      <alignment horizontal="center" vertical="center" wrapText="1" shrinkToFit="1"/>
      <protection/>
    </xf>
    <xf numFmtId="0" fontId="10" fillId="0" borderId="46" xfId="0" applyFont="1" applyBorder="1" applyAlignment="1" applyProtection="1">
      <alignment horizontal="center" vertical="center" wrapText="1" shrinkToFit="1"/>
      <protection/>
    </xf>
    <xf numFmtId="0" fontId="10" fillId="0" borderId="47" xfId="0" applyFont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>
      <alignment vertical="center" textRotation="255"/>
    </xf>
    <xf numFmtId="0" fontId="8" fillId="0" borderId="37" xfId="0" applyFont="1" applyBorder="1" applyAlignment="1">
      <alignment vertical="center" textRotation="255"/>
    </xf>
    <xf numFmtId="0" fontId="14" fillId="0" borderId="14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>
      <alignment vertical="top" textRotation="255"/>
    </xf>
    <xf numFmtId="0" fontId="8" fillId="0" borderId="14" xfId="0" applyFont="1" applyBorder="1" applyAlignment="1">
      <alignment vertical="top" textRotation="255"/>
    </xf>
    <xf numFmtId="0" fontId="9" fillId="0" borderId="40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 shrinkToFit="1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36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0" fontId="14" fillId="0" borderId="10" xfId="0" applyFont="1" applyBorder="1" applyAlignment="1" applyProtection="1">
      <alignment horizontal="center" vertical="center" shrinkToFit="1"/>
      <protection/>
    </xf>
    <xf numFmtId="0" fontId="12" fillId="0" borderId="27" xfId="0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4" fillId="0" borderId="50" xfId="0" applyFont="1" applyBorder="1" applyAlignment="1" applyProtection="1">
      <alignment horizontal="center" vertical="center" shrinkToFit="1"/>
      <protection/>
    </xf>
    <xf numFmtId="0" fontId="14" fillId="0" borderId="33" xfId="0" applyFont="1" applyBorder="1" applyAlignment="1" applyProtection="1">
      <alignment horizontal="center" vertical="center" shrinkToFit="1"/>
      <protection/>
    </xf>
    <xf numFmtId="0" fontId="14" fillId="0" borderId="51" xfId="0" applyFont="1" applyBorder="1" applyAlignment="1" applyProtection="1">
      <alignment horizontal="center" vertical="center" shrinkToFit="1"/>
      <protection/>
    </xf>
    <xf numFmtId="0" fontId="14" fillId="0" borderId="29" xfId="0" applyFont="1" applyBorder="1" applyAlignment="1" applyProtection="1">
      <alignment horizontal="center" vertical="center" shrinkToFit="1"/>
      <protection/>
    </xf>
    <xf numFmtId="0" fontId="14" fillId="0" borderId="18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16" xfId="0" applyFont="1" applyBorder="1" applyAlignment="1">
      <alignment vertical="center" textRotation="255"/>
    </xf>
    <xf numFmtId="0" fontId="8" fillId="0" borderId="52" xfId="0" applyFont="1" applyBorder="1" applyAlignment="1">
      <alignment horizontal="center" vertical="top" textRotation="255"/>
    </xf>
    <xf numFmtId="0" fontId="8" fillId="0" borderId="25" xfId="0" applyFont="1" applyBorder="1" applyAlignment="1">
      <alignment horizontal="center" vertical="top" textRotation="255"/>
    </xf>
    <xf numFmtId="0" fontId="8" fillId="0" borderId="53" xfId="0" applyFont="1" applyBorder="1" applyAlignment="1">
      <alignment horizontal="center" vertical="top" textRotation="255"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7" fillId="0" borderId="18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7" fillId="0" borderId="52" xfId="0" applyFont="1" applyBorder="1" applyAlignment="1" applyProtection="1">
      <alignment vertical="center"/>
      <protection/>
    </xf>
    <xf numFmtId="0" fontId="17" fillId="0" borderId="54" xfId="0" applyFont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3" fillId="0" borderId="18" xfId="0" applyFont="1" applyBorder="1" applyAlignment="1" applyProtection="1">
      <alignment horizontal="center" vertical="center" shrinkToFit="1"/>
      <protection/>
    </xf>
    <xf numFmtId="0" fontId="12" fillId="0" borderId="28" xfId="0" applyFont="1" applyBorder="1" applyAlignment="1" applyProtection="1">
      <alignment horizontal="center" vertical="center" shrinkToFit="1"/>
      <protection/>
    </xf>
    <xf numFmtId="0" fontId="12" fillId="0" borderId="14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shrinkToFit="1"/>
      <protection/>
    </xf>
    <xf numFmtId="0" fontId="9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4" fillId="0" borderId="28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6" fillId="0" borderId="5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34" borderId="0" xfId="0" applyFont="1" applyFill="1" applyAlignment="1">
      <alignment vertical="center" textRotation="255"/>
    </xf>
    <xf numFmtId="0" fontId="5" fillId="35" borderId="0" xfId="0" applyFont="1" applyFill="1" applyAlignment="1">
      <alignment vertical="center" textRotation="255"/>
    </xf>
    <xf numFmtId="0" fontId="5" fillId="36" borderId="0" xfId="0" applyFont="1" applyFill="1" applyAlignment="1">
      <alignment vertical="center" textRotation="255"/>
    </xf>
    <xf numFmtId="0" fontId="5" fillId="37" borderId="0" xfId="0" applyFont="1" applyFill="1" applyAlignment="1">
      <alignment vertical="center" textRotation="255"/>
    </xf>
    <xf numFmtId="0" fontId="5" fillId="38" borderId="0" xfId="0" applyFont="1" applyFill="1" applyAlignment="1">
      <alignment vertical="center" textRotation="255"/>
    </xf>
    <xf numFmtId="0" fontId="5" fillId="39" borderId="0" xfId="0" applyFont="1" applyFill="1" applyAlignment="1">
      <alignment vertical="center" textRotation="255"/>
    </xf>
    <xf numFmtId="0" fontId="5" fillId="33" borderId="0" xfId="0" applyFont="1" applyFill="1" applyAlignment="1">
      <alignment vertical="center" textRotation="255"/>
    </xf>
    <xf numFmtId="0" fontId="23" fillId="0" borderId="10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0" fontId="18" fillId="0" borderId="37" xfId="61" applyNumberFormat="1" applyFont="1" applyFill="1" applyBorder="1" applyAlignment="1" applyProtection="1">
      <alignment horizontal="center" vertical="center"/>
      <protection locked="0"/>
    </xf>
    <xf numFmtId="0" fontId="18" fillId="0" borderId="38" xfId="61" applyNumberFormat="1" applyFont="1" applyFill="1" applyBorder="1" applyAlignment="1" applyProtection="1">
      <alignment horizontal="center" vertical="center"/>
      <protection locked="0"/>
    </xf>
    <xf numFmtId="0" fontId="18" fillId="0" borderId="39" xfId="61" applyNumberFormat="1" applyFont="1" applyFill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中体連54男" xfId="61"/>
    <cellStyle name="良い" xfId="62"/>
  </cellStyles>
  <dxfs count="4">
    <dxf>
      <fill>
        <patternFill>
          <bgColor rgb="FFFF7C80"/>
        </patternFill>
      </fill>
    </dxf>
    <dxf>
      <fill>
        <patternFill>
          <bgColor rgb="FFFF6699"/>
        </patternFill>
      </fill>
    </dxf>
    <dxf>
      <fill>
        <patternFill>
          <bgColor rgb="FFFF7C80"/>
        </patternFill>
      </fill>
    </dxf>
    <dxf>
      <fill>
        <patternFill>
          <bgColor rgb="FFFF66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57.00390625" style="0" customWidth="1"/>
  </cols>
  <sheetData>
    <row r="1" spans="1:5" ht="27">
      <c r="A1" s="1" t="s">
        <v>20</v>
      </c>
      <c r="B1" s="67" t="s">
        <v>104</v>
      </c>
      <c r="C1" s="45"/>
      <c r="D1" s="45"/>
      <c r="E1" s="45"/>
    </row>
    <row r="2" spans="1:5" ht="13.5">
      <c r="A2" s="1" t="s">
        <v>0</v>
      </c>
      <c r="B2" s="12"/>
      <c r="C2" s="45" t="s">
        <v>95</v>
      </c>
      <c r="D2" s="45"/>
      <c r="E2" s="45"/>
    </row>
    <row r="3" spans="1:5" ht="13.5">
      <c r="A3" s="1" t="s">
        <v>15</v>
      </c>
      <c r="B3" s="12"/>
      <c r="C3" s="45" t="s">
        <v>60</v>
      </c>
      <c r="D3" s="45"/>
      <c r="E3" s="45"/>
    </row>
    <row r="4" spans="1:5" ht="13.5">
      <c r="A4" s="1" t="s">
        <v>15</v>
      </c>
      <c r="B4" s="12"/>
      <c r="C4" s="45"/>
      <c r="D4" s="45"/>
      <c r="E4" s="45"/>
    </row>
    <row r="5" spans="1:5" ht="13.5">
      <c r="A5" s="1" t="s">
        <v>15</v>
      </c>
      <c r="B5" s="12"/>
      <c r="C5" s="45"/>
      <c r="D5" s="45"/>
      <c r="E5" s="45"/>
    </row>
    <row r="6" spans="1:5" ht="13.5">
      <c r="A6" s="1" t="s">
        <v>21</v>
      </c>
      <c r="B6" s="12"/>
      <c r="C6" s="45" t="s">
        <v>88</v>
      </c>
      <c r="D6" s="45"/>
      <c r="E6" s="45"/>
    </row>
    <row r="7" spans="1:5" ht="13.5">
      <c r="A7" s="1" t="s">
        <v>22</v>
      </c>
      <c r="B7" s="12"/>
      <c r="C7" s="45" t="s">
        <v>61</v>
      </c>
      <c r="D7" s="45"/>
      <c r="E7" s="45"/>
    </row>
    <row r="8" spans="1:5" ht="13.5">
      <c r="A8" s="1" t="s">
        <v>23</v>
      </c>
      <c r="B8" s="12"/>
      <c r="C8" s="45" t="s">
        <v>89</v>
      </c>
      <c r="D8" s="45"/>
      <c r="E8" s="45"/>
    </row>
    <row r="9" spans="1:5" ht="13.5">
      <c r="A9" s="1" t="s">
        <v>24</v>
      </c>
      <c r="B9" s="12"/>
      <c r="C9" s="45" t="s">
        <v>62</v>
      </c>
      <c r="D9" s="45"/>
      <c r="E9" s="45"/>
    </row>
    <row r="10" spans="1:5" ht="13.5">
      <c r="A10" s="1" t="s">
        <v>43</v>
      </c>
      <c r="B10" s="12"/>
      <c r="C10" s="45" t="s">
        <v>63</v>
      </c>
      <c r="D10" s="45"/>
      <c r="E10" s="45"/>
    </row>
    <row r="11" ht="14.25" thickBot="1"/>
    <row r="12" ht="13.5">
      <c r="B12" s="74" t="s">
        <v>100</v>
      </c>
    </row>
    <row r="13" ht="13.5">
      <c r="B13" s="75"/>
    </row>
    <row r="14" ht="13.5">
      <c r="B14" s="75"/>
    </row>
    <row r="15" ht="13.5">
      <c r="B15" s="75"/>
    </row>
    <row r="16" ht="13.5">
      <c r="B16" s="75"/>
    </row>
    <row r="17" ht="13.5">
      <c r="B17" s="75"/>
    </row>
    <row r="18" ht="14.25" thickBot="1">
      <c r="B18" s="76"/>
    </row>
  </sheetData>
  <sheetProtection sheet="1"/>
  <mergeCells count="1">
    <mergeCell ref="B12:B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P43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8.50390625" style="0" bestFit="1" customWidth="1"/>
    <col min="2" max="2" width="15.00390625" style="7" customWidth="1"/>
    <col min="3" max="3" width="11.875" style="0" bestFit="1" customWidth="1"/>
    <col min="4" max="4" width="5.25390625" style="2" bestFit="1" customWidth="1"/>
    <col min="5" max="5" width="14.375" style="0" bestFit="1" customWidth="1"/>
    <col min="6" max="11" width="16.50390625" style="0" customWidth="1"/>
    <col min="12" max="12" width="3.50390625" style="0" bestFit="1" customWidth="1"/>
  </cols>
  <sheetData>
    <row r="1" ht="14.25" thickBot="1"/>
    <row r="2" spans="1:16" s="2" customFormat="1" ht="13.5">
      <c r="A2" s="3" t="s">
        <v>25</v>
      </c>
      <c r="B2" s="4" t="s">
        <v>64</v>
      </c>
      <c r="C2" s="4" t="s">
        <v>26</v>
      </c>
      <c r="D2" s="4" t="s">
        <v>1</v>
      </c>
      <c r="E2" s="4" t="s">
        <v>2</v>
      </c>
      <c r="F2" s="4" t="s">
        <v>28</v>
      </c>
      <c r="G2" s="4" t="s">
        <v>29</v>
      </c>
      <c r="H2" s="4" t="s">
        <v>27</v>
      </c>
      <c r="I2" s="4" t="s">
        <v>101</v>
      </c>
      <c r="J2" s="4" t="s">
        <v>102</v>
      </c>
      <c r="K2" s="5" t="s">
        <v>103</v>
      </c>
      <c r="O2" s="7" t="s">
        <v>30</v>
      </c>
      <c r="P2" s="2">
        <v>1</v>
      </c>
    </row>
    <row r="3" spans="1:15" ht="13.5" customHeight="1">
      <c r="A3" s="54"/>
      <c r="B3" s="52"/>
      <c r="C3" s="22"/>
      <c r="D3" s="53"/>
      <c r="E3" s="51"/>
      <c r="F3" s="1"/>
      <c r="G3" s="1"/>
      <c r="H3" s="1"/>
      <c r="I3" s="8"/>
      <c r="J3" s="8"/>
      <c r="K3" s="9"/>
      <c r="L3">
        <v>1</v>
      </c>
      <c r="O3" t="s">
        <v>31</v>
      </c>
    </row>
    <row r="4" spans="1:15" ht="13.5" customHeight="1">
      <c r="A4" s="54"/>
      <c r="B4" s="52"/>
      <c r="C4" s="22"/>
      <c r="D4" s="53"/>
      <c r="E4" s="51"/>
      <c r="F4" s="1"/>
      <c r="G4" s="1"/>
      <c r="H4" s="1"/>
      <c r="I4" s="8"/>
      <c r="J4" s="8"/>
      <c r="K4" s="9"/>
      <c r="L4">
        <v>2</v>
      </c>
      <c r="O4" t="s">
        <v>32</v>
      </c>
    </row>
    <row r="5" spans="1:15" ht="13.5" customHeight="1">
      <c r="A5" s="54"/>
      <c r="B5" s="52"/>
      <c r="C5" s="22"/>
      <c r="D5" s="53"/>
      <c r="E5" s="51"/>
      <c r="F5" s="1"/>
      <c r="G5" s="1"/>
      <c r="H5" s="1"/>
      <c r="I5" s="8"/>
      <c r="J5" s="50"/>
      <c r="K5" s="9"/>
      <c r="L5">
        <v>3</v>
      </c>
      <c r="O5" t="s">
        <v>33</v>
      </c>
    </row>
    <row r="6" spans="1:15" ht="13.5" customHeight="1">
      <c r="A6" s="54"/>
      <c r="B6" s="52"/>
      <c r="C6" s="22"/>
      <c r="D6" s="53"/>
      <c r="E6" s="51"/>
      <c r="F6" s="1"/>
      <c r="G6" s="1"/>
      <c r="H6" s="1"/>
      <c r="I6" s="8"/>
      <c r="J6" s="8"/>
      <c r="K6" s="9"/>
      <c r="L6">
        <v>4</v>
      </c>
      <c r="O6" t="s">
        <v>34</v>
      </c>
    </row>
    <row r="7" spans="1:15" ht="13.5" customHeight="1">
      <c r="A7" s="54"/>
      <c r="B7" s="52"/>
      <c r="C7" s="22"/>
      <c r="D7" s="53"/>
      <c r="E7" s="51"/>
      <c r="F7" s="1"/>
      <c r="G7" s="1"/>
      <c r="H7" s="1"/>
      <c r="I7" s="8"/>
      <c r="J7" s="8"/>
      <c r="K7" s="9"/>
      <c r="L7">
        <v>5</v>
      </c>
      <c r="O7" t="s">
        <v>68</v>
      </c>
    </row>
    <row r="8" spans="1:15" ht="13.5" customHeight="1">
      <c r="A8" s="54"/>
      <c r="B8" s="52"/>
      <c r="C8" s="22"/>
      <c r="D8" s="53"/>
      <c r="E8" s="51"/>
      <c r="F8" s="1"/>
      <c r="G8" s="1"/>
      <c r="H8" s="1"/>
      <c r="I8" s="8"/>
      <c r="J8" s="8"/>
      <c r="K8" s="9"/>
      <c r="L8">
        <v>6</v>
      </c>
      <c r="O8" t="s">
        <v>69</v>
      </c>
    </row>
    <row r="9" spans="1:15" ht="13.5" customHeight="1">
      <c r="A9" s="54"/>
      <c r="B9" s="52"/>
      <c r="C9" s="22"/>
      <c r="D9" s="53"/>
      <c r="E9" s="51"/>
      <c r="F9" s="1"/>
      <c r="G9" s="1"/>
      <c r="H9" s="1"/>
      <c r="I9" s="8"/>
      <c r="J9" s="8"/>
      <c r="K9" s="9"/>
      <c r="L9">
        <v>7</v>
      </c>
      <c r="O9" t="s">
        <v>35</v>
      </c>
    </row>
    <row r="10" spans="1:15" ht="13.5" customHeight="1">
      <c r="A10" s="54"/>
      <c r="B10" s="52"/>
      <c r="C10" s="22"/>
      <c r="D10" s="53"/>
      <c r="E10" s="51"/>
      <c r="F10" s="1"/>
      <c r="G10" s="1"/>
      <c r="H10" s="1"/>
      <c r="I10" s="8"/>
      <c r="J10" s="8"/>
      <c r="K10" s="9"/>
      <c r="L10">
        <v>8</v>
      </c>
      <c r="O10" t="s">
        <v>91</v>
      </c>
    </row>
    <row r="11" spans="1:15" ht="13.5" customHeight="1">
      <c r="A11" s="54"/>
      <c r="B11" s="52"/>
      <c r="C11" s="22"/>
      <c r="D11" s="53"/>
      <c r="E11" s="51"/>
      <c r="F11" s="1"/>
      <c r="G11" s="1"/>
      <c r="H11" s="1"/>
      <c r="I11" s="8"/>
      <c r="J11" s="8"/>
      <c r="K11" s="9"/>
      <c r="L11">
        <v>9</v>
      </c>
      <c r="O11" t="s">
        <v>8</v>
      </c>
    </row>
    <row r="12" spans="1:15" ht="13.5">
      <c r="A12" s="54"/>
      <c r="B12" s="52"/>
      <c r="C12" s="22"/>
      <c r="D12" s="53"/>
      <c r="E12" s="51"/>
      <c r="F12" s="1"/>
      <c r="G12" s="1"/>
      <c r="H12" s="1"/>
      <c r="I12" s="8"/>
      <c r="J12" s="8"/>
      <c r="K12" s="9"/>
      <c r="L12">
        <v>10</v>
      </c>
      <c r="O12" t="s">
        <v>96</v>
      </c>
    </row>
    <row r="13" spans="1:15" ht="13.5">
      <c r="A13" s="54"/>
      <c r="B13" s="52"/>
      <c r="C13" s="22"/>
      <c r="D13" s="53"/>
      <c r="E13" s="51"/>
      <c r="F13" s="1"/>
      <c r="G13" s="1"/>
      <c r="H13" s="1"/>
      <c r="I13" s="8"/>
      <c r="J13" s="8"/>
      <c r="K13" s="9"/>
      <c r="L13">
        <v>11</v>
      </c>
      <c r="O13" t="s">
        <v>36</v>
      </c>
    </row>
    <row r="14" spans="1:15" ht="13.5">
      <c r="A14" s="54"/>
      <c r="B14" s="52"/>
      <c r="C14" s="22"/>
      <c r="D14" s="53"/>
      <c r="E14" s="51"/>
      <c r="F14" s="1"/>
      <c r="G14" s="1"/>
      <c r="H14" s="1"/>
      <c r="I14" s="8"/>
      <c r="J14" s="8"/>
      <c r="K14" s="9"/>
      <c r="L14">
        <v>12</v>
      </c>
      <c r="O14" t="s">
        <v>97</v>
      </c>
    </row>
    <row r="15" spans="1:15" ht="13.5">
      <c r="A15" s="54"/>
      <c r="B15" s="52"/>
      <c r="C15" s="22"/>
      <c r="D15" s="53"/>
      <c r="E15" s="51"/>
      <c r="F15" s="1"/>
      <c r="G15" s="1"/>
      <c r="H15" s="1"/>
      <c r="I15" s="8"/>
      <c r="J15" s="8"/>
      <c r="K15" s="9"/>
      <c r="L15">
        <v>13</v>
      </c>
      <c r="O15" t="s">
        <v>10</v>
      </c>
    </row>
    <row r="16" spans="1:15" ht="13.5">
      <c r="A16" s="54"/>
      <c r="B16" s="52"/>
      <c r="C16" s="22"/>
      <c r="D16" s="53"/>
      <c r="E16" s="51"/>
      <c r="F16" s="1"/>
      <c r="G16" s="1"/>
      <c r="H16" s="1"/>
      <c r="I16" s="8"/>
      <c r="J16" s="8"/>
      <c r="K16" s="9"/>
      <c r="L16">
        <v>14</v>
      </c>
      <c r="O16" t="s">
        <v>37</v>
      </c>
    </row>
    <row r="17" spans="1:15" ht="13.5">
      <c r="A17" s="54"/>
      <c r="B17" s="52"/>
      <c r="C17" s="22"/>
      <c r="D17" s="53"/>
      <c r="E17" s="51"/>
      <c r="F17" s="1"/>
      <c r="G17" s="1"/>
      <c r="H17" s="1"/>
      <c r="I17" s="8"/>
      <c r="J17" s="8"/>
      <c r="K17" s="9"/>
      <c r="L17">
        <v>15</v>
      </c>
      <c r="O17" t="s">
        <v>98</v>
      </c>
    </row>
    <row r="18" spans="1:15" ht="13.5">
      <c r="A18" s="54"/>
      <c r="B18" s="52"/>
      <c r="C18" s="22"/>
      <c r="D18" s="53"/>
      <c r="E18" s="51"/>
      <c r="F18" s="1"/>
      <c r="G18" s="1"/>
      <c r="H18" s="1"/>
      <c r="I18" s="8"/>
      <c r="J18" s="8"/>
      <c r="K18" s="9"/>
      <c r="L18">
        <v>16</v>
      </c>
      <c r="O18" t="s">
        <v>12</v>
      </c>
    </row>
    <row r="19" spans="1:15" ht="13.5">
      <c r="A19" s="54"/>
      <c r="B19" s="52"/>
      <c r="C19" s="22"/>
      <c r="D19" s="53"/>
      <c r="E19" s="51"/>
      <c r="F19" s="1"/>
      <c r="G19" s="1"/>
      <c r="H19" s="1"/>
      <c r="I19" s="8"/>
      <c r="J19" s="8"/>
      <c r="K19" s="9"/>
      <c r="L19">
        <v>17</v>
      </c>
      <c r="O19" t="s">
        <v>67</v>
      </c>
    </row>
    <row r="20" spans="1:12" ht="13.5">
      <c r="A20" s="54"/>
      <c r="B20" s="52"/>
      <c r="C20" s="22"/>
      <c r="D20" s="53"/>
      <c r="E20" s="51"/>
      <c r="F20" s="1"/>
      <c r="G20" s="1"/>
      <c r="H20" s="1"/>
      <c r="I20" s="8"/>
      <c r="J20" s="8"/>
      <c r="K20" s="9"/>
      <c r="L20">
        <v>18</v>
      </c>
    </row>
    <row r="21" spans="1:12" ht="13.5">
      <c r="A21" s="54"/>
      <c r="B21" s="52"/>
      <c r="C21" s="22"/>
      <c r="D21" s="53"/>
      <c r="E21" s="51"/>
      <c r="F21" s="1"/>
      <c r="G21" s="1"/>
      <c r="H21" s="1"/>
      <c r="I21" s="8"/>
      <c r="J21" s="8"/>
      <c r="K21" s="9"/>
      <c r="L21">
        <v>19</v>
      </c>
    </row>
    <row r="22" spans="1:12" ht="14.25" thickBot="1">
      <c r="A22" s="55"/>
      <c r="B22" s="56"/>
      <c r="C22" s="23"/>
      <c r="D22" s="57"/>
      <c r="E22" s="58"/>
      <c r="F22" s="6"/>
      <c r="G22" s="6"/>
      <c r="H22" s="6"/>
      <c r="I22" s="10"/>
      <c r="J22" s="10"/>
      <c r="K22" s="11"/>
      <c r="L22">
        <v>20</v>
      </c>
    </row>
    <row r="23" spans="1:12" ht="13.5">
      <c r="A23" s="59"/>
      <c r="B23" s="60"/>
      <c r="C23" s="24"/>
      <c r="D23" s="61"/>
      <c r="E23" s="62"/>
      <c r="F23" s="14"/>
      <c r="G23" s="14"/>
      <c r="H23" s="14"/>
      <c r="I23" s="15"/>
      <c r="J23" s="15"/>
      <c r="K23" s="16"/>
      <c r="L23">
        <v>21</v>
      </c>
    </row>
    <row r="24" spans="1:12" ht="13.5">
      <c r="A24" s="54"/>
      <c r="B24" s="52"/>
      <c r="C24" s="22"/>
      <c r="D24" s="53"/>
      <c r="E24" s="51"/>
      <c r="F24" s="1"/>
      <c r="G24" s="1"/>
      <c r="H24" s="1"/>
      <c r="I24" s="8"/>
      <c r="J24" s="8"/>
      <c r="K24" s="9"/>
      <c r="L24">
        <v>22</v>
      </c>
    </row>
    <row r="25" spans="1:12" ht="13.5">
      <c r="A25" s="54"/>
      <c r="B25" s="52"/>
      <c r="C25" s="22"/>
      <c r="D25" s="53"/>
      <c r="E25" s="51"/>
      <c r="F25" s="1"/>
      <c r="G25" s="1"/>
      <c r="H25" s="1"/>
      <c r="I25" s="8"/>
      <c r="J25" s="8"/>
      <c r="K25" s="9"/>
      <c r="L25">
        <v>23</v>
      </c>
    </row>
    <row r="26" spans="1:12" ht="13.5">
      <c r="A26" s="54"/>
      <c r="B26" s="52"/>
      <c r="C26" s="22"/>
      <c r="D26" s="53"/>
      <c r="E26" s="51"/>
      <c r="F26" s="1"/>
      <c r="G26" s="1"/>
      <c r="H26" s="1"/>
      <c r="I26" s="8"/>
      <c r="J26" s="8"/>
      <c r="K26" s="9"/>
      <c r="L26">
        <v>24</v>
      </c>
    </row>
    <row r="27" spans="1:12" ht="13.5">
      <c r="A27" s="54"/>
      <c r="B27" s="52"/>
      <c r="C27" s="22"/>
      <c r="D27" s="53"/>
      <c r="E27" s="51"/>
      <c r="F27" s="1"/>
      <c r="G27" s="1"/>
      <c r="H27" s="1"/>
      <c r="I27" s="8"/>
      <c r="J27" s="8"/>
      <c r="K27" s="9"/>
      <c r="L27">
        <v>25</v>
      </c>
    </row>
    <row r="28" spans="1:12" ht="13.5">
      <c r="A28" s="54"/>
      <c r="B28" s="52"/>
      <c r="C28" s="25"/>
      <c r="D28" s="53"/>
      <c r="E28" s="51"/>
      <c r="F28" s="1"/>
      <c r="G28" s="1"/>
      <c r="H28" s="1"/>
      <c r="I28" s="8"/>
      <c r="J28" s="8"/>
      <c r="K28" s="9"/>
      <c r="L28">
        <v>26</v>
      </c>
    </row>
    <row r="29" spans="1:12" ht="13.5">
      <c r="A29" s="54"/>
      <c r="B29" s="52"/>
      <c r="C29" s="22"/>
      <c r="D29" s="53"/>
      <c r="E29" s="51"/>
      <c r="F29" s="1"/>
      <c r="G29" s="1"/>
      <c r="H29" s="1"/>
      <c r="I29" s="8"/>
      <c r="J29" s="8"/>
      <c r="K29" s="9"/>
      <c r="L29">
        <v>27</v>
      </c>
    </row>
    <row r="30" spans="1:12" ht="13.5">
      <c r="A30" s="54"/>
      <c r="B30" s="52"/>
      <c r="C30" s="22"/>
      <c r="D30" s="53"/>
      <c r="E30" s="51"/>
      <c r="F30" s="1"/>
      <c r="G30" s="1"/>
      <c r="H30" s="1"/>
      <c r="I30" s="8"/>
      <c r="J30" s="8"/>
      <c r="K30" s="9"/>
      <c r="L30">
        <v>28</v>
      </c>
    </row>
    <row r="31" spans="1:12" ht="13.5">
      <c r="A31" s="54"/>
      <c r="B31" s="52"/>
      <c r="C31" s="22"/>
      <c r="D31" s="53"/>
      <c r="E31" s="51"/>
      <c r="F31" s="1"/>
      <c r="G31" s="1"/>
      <c r="H31" s="1"/>
      <c r="I31" s="8"/>
      <c r="J31" s="8"/>
      <c r="K31" s="9"/>
      <c r="L31">
        <v>29</v>
      </c>
    </row>
    <row r="32" spans="1:12" ht="13.5">
      <c r="A32" s="54"/>
      <c r="B32" s="52"/>
      <c r="C32" s="22"/>
      <c r="D32" s="53"/>
      <c r="E32" s="51"/>
      <c r="F32" s="1"/>
      <c r="G32" s="1"/>
      <c r="H32" s="1"/>
      <c r="I32" s="8"/>
      <c r="J32" s="8"/>
      <c r="K32" s="9"/>
      <c r="L32">
        <v>30</v>
      </c>
    </row>
    <row r="33" spans="1:12" ht="13.5">
      <c r="A33" s="54"/>
      <c r="B33" s="52"/>
      <c r="C33" s="22"/>
      <c r="D33" s="53"/>
      <c r="E33" s="51"/>
      <c r="F33" s="1"/>
      <c r="G33" s="1"/>
      <c r="H33" s="1"/>
      <c r="I33" s="8"/>
      <c r="J33" s="8"/>
      <c r="K33" s="9"/>
      <c r="L33">
        <v>31</v>
      </c>
    </row>
    <row r="34" spans="1:12" ht="13.5">
      <c r="A34" s="54"/>
      <c r="B34" s="52"/>
      <c r="C34" s="22"/>
      <c r="D34" s="53"/>
      <c r="E34" s="51"/>
      <c r="F34" s="1"/>
      <c r="G34" s="1"/>
      <c r="H34" s="1"/>
      <c r="I34" s="8"/>
      <c r="J34" s="8"/>
      <c r="K34" s="9"/>
      <c r="L34">
        <v>32</v>
      </c>
    </row>
    <row r="35" spans="1:12" ht="13.5">
      <c r="A35" s="54"/>
      <c r="B35" s="52"/>
      <c r="C35" s="22"/>
      <c r="D35" s="53"/>
      <c r="E35" s="51"/>
      <c r="F35" s="1"/>
      <c r="G35" s="1"/>
      <c r="H35" s="1"/>
      <c r="I35" s="8"/>
      <c r="J35" s="8"/>
      <c r="K35" s="9"/>
      <c r="L35">
        <v>33</v>
      </c>
    </row>
    <row r="36" spans="1:12" ht="13.5">
      <c r="A36" s="54"/>
      <c r="B36" s="52"/>
      <c r="C36" s="25"/>
      <c r="D36" s="53"/>
      <c r="E36" s="51"/>
      <c r="F36" s="1"/>
      <c r="G36" s="1"/>
      <c r="H36" s="1"/>
      <c r="I36" s="8"/>
      <c r="J36" s="8"/>
      <c r="K36" s="9"/>
      <c r="L36">
        <v>34</v>
      </c>
    </row>
    <row r="37" spans="1:12" ht="13.5">
      <c r="A37" s="54"/>
      <c r="B37" s="52"/>
      <c r="C37" s="22"/>
      <c r="D37" s="53"/>
      <c r="E37" s="51"/>
      <c r="F37" s="1"/>
      <c r="G37" s="1"/>
      <c r="H37" s="1"/>
      <c r="I37" s="8"/>
      <c r="J37" s="8"/>
      <c r="K37" s="9"/>
      <c r="L37">
        <v>35</v>
      </c>
    </row>
    <row r="38" spans="1:12" ht="13.5">
      <c r="A38" s="54"/>
      <c r="B38" s="52"/>
      <c r="C38" s="22"/>
      <c r="D38" s="53"/>
      <c r="E38" s="51"/>
      <c r="F38" s="1"/>
      <c r="G38" s="1"/>
      <c r="H38" s="1"/>
      <c r="I38" s="8"/>
      <c r="J38" s="8"/>
      <c r="K38" s="9"/>
      <c r="L38">
        <v>36</v>
      </c>
    </row>
    <row r="39" spans="1:12" ht="13.5">
      <c r="A39" s="54"/>
      <c r="B39" s="52"/>
      <c r="C39" s="22"/>
      <c r="D39" s="53"/>
      <c r="E39" s="51"/>
      <c r="F39" s="1"/>
      <c r="G39" s="1"/>
      <c r="H39" s="1"/>
      <c r="I39" s="8"/>
      <c r="J39" s="8"/>
      <c r="K39" s="9"/>
      <c r="L39">
        <v>37</v>
      </c>
    </row>
    <row r="40" spans="1:12" ht="13.5">
      <c r="A40" s="54"/>
      <c r="B40" s="52"/>
      <c r="C40" s="22"/>
      <c r="D40" s="53"/>
      <c r="E40" s="51"/>
      <c r="F40" s="1"/>
      <c r="G40" s="1"/>
      <c r="H40" s="1"/>
      <c r="I40" s="8"/>
      <c r="J40" s="8"/>
      <c r="K40" s="9"/>
      <c r="L40">
        <v>38</v>
      </c>
    </row>
    <row r="41" spans="1:12" ht="13.5">
      <c r="A41" s="54"/>
      <c r="B41" s="52"/>
      <c r="C41" s="22"/>
      <c r="D41" s="53"/>
      <c r="E41" s="51"/>
      <c r="F41" s="1"/>
      <c r="G41" s="1"/>
      <c r="H41" s="1"/>
      <c r="I41" s="8"/>
      <c r="J41" s="8"/>
      <c r="K41" s="9"/>
      <c r="L41">
        <v>39</v>
      </c>
    </row>
    <row r="42" spans="1:12" ht="14.25" thickBot="1">
      <c r="A42" s="55"/>
      <c r="B42" s="56"/>
      <c r="C42" s="23"/>
      <c r="D42" s="57"/>
      <c r="E42" s="58"/>
      <c r="F42" s="6"/>
      <c r="G42" s="6"/>
      <c r="H42" s="6"/>
      <c r="I42" s="10"/>
      <c r="J42" s="10"/>
      <c r="K42" s="11"/>
      <c r="L42">
        <v>40</v>
      </c>
    </row>
    <row r="43" ht="13.5">
      <c r="C43" s="13"/>
    </row>
  </sheetData>
  <sheetProtection/>
  <dataValidations count="8">
    <dataValidation allowBlank="1" showInputMessage="1" showErrorMessage="1" promptTitle="氏名について" prompt="氏名は全角で入力してください。苗字と名前の間は一文字を開けてください。&#10;" sqref="B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生年月日の入力について" prompt="○．○．○の形で全角で入力してください。（西暦）" sqref="E3"/>
    <dataValidation allowBlank="1" showInputMessage="1" showErrorMessage="1" promptTitle="記録に入力について" prompt="タイムはそのまま半角で入力してください。&#10;タイムは５．４４．５５のように小数点を入れてください。&#10;１１秒２２→１１．２２&#10;記録は半角で入力してください。&#10;４ｍ５５→４ｍ５５" sqref="I3:K3"/>
    <dataValidation type="custom" allowBlank="1" showInputMessage="1" showErrorMessage="1" errorTitle="入力エラー" error="ナンバーは、半角文字で入力してください。" imeMode="halfAlpha" sqref="A3 A5 A7 A9 A11">
      <formula1>LEN(A3)=LENB(A3)</formula1>
    </dataValidation>
    <dataValidation type="list" allowBlank="1" showInputMessage="1" showErrorMessage="1" sqref="F4:H43">
      <formula1>$O$2:$O$22</formula1>
    </dataValidation>
    <dataValidation type="list" allowBlank="1" showInputMessage="1" showErrorMessage="1" promptTitle="種目入力について" prompt="プルダウンから選んでください。&#10;ない場合は空欄のままでにしてください。" sqref="F3:H3">
      <formula1>$O$2:$O$22</formula1>
    </dataValidation>
  </dataValidations>
  <printOptions gridLines="1" headings="1" horizontalCentered="1"/>
  <pageMargins left="0.2362204724409449" right="0.1968503937007874" top="0.7874015748031497" bottom="0.7874015748031497" header="0.5118110236220472" footer="0.5118110236220472"/>
  <pageSetup fitToHeight="1" fitToWidth="1" horizontalDpi="600" verticalDpi="600" orientation="portrait" paperSize="12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CD38"/>
  <sheetViews>
    <sheetView zoomScale="70" zoomScaleNormal="70" workbookViewId="0" topLeftCell="A34">
      <selection activeCell="H37" sqref="H37"/>
    </sheetView>
  </sheetViews>
  <sheetFormatPr defaultColWidth="2.25390625" defaultRowHeight="13.5"/>
  <cols>
    <col min="1" max="1" width="3.125" style="26" customWidth="1"/>
    <col min="2" max="2" width="2.625" style="26" customWidth="1"/>
    <col min="3" max="4" width="0.875" style="26" customWidth="1"/>
    <col min="5" max="13" width="1.875" style="26" customWidth="1"/>
    <col min="14" max="14" width="2.625" style="26" customWidth="1"/>
    <col min="15" max="22" width="1.875" style="26" customWidth="1"/>
    <col min="23" max="24" width="1.625" style="26" customWidth="1"/>
    <col min="25" max="30" width="2.125" style="26" customWidth="1"/>
    <col min="31" max="50" width="3.50390625" style="26" customWidth="1"/>
    <col min="51" max="54" width="3.125" style="26" customWidth="1"/>
    <col min="55" max="16384" width="2.25390625" style="26" customWidth="1"/>
  </cols>
  <sheetData>
    <row r="1" spans="2:50" ht="30" customHeight="1">
      <c r="B1" s="92" t="str">
        <f>'基本入力'!$B$1</f>
        <v>第11回北海道高等学校体育連盟空知支部陸上競技選手権大会
兼第71回北海道高等学校陸上競技選手権大会空知支部予選会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77" t="s">
        <v>84</v>
      </c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8"/>
    </row>
    <row r="2" spans="2:82" ht="30" customHeight="1">
      <c r="B2" s="94" t="s">
        <v>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6"/>
      <c r="CD2" s="26" t="s">
        <v>94</v>
      </c>
    </row>
    <row r="3" spans="2:50" ht="30" customHeight="1">
      <c r="B3" s="97" t="s">
        <v>0</v>
      </c>
      <c r="C3" s="98">
        <f>IF('基本入力'!B10="","",'基本入力'!$B$10)</f>
      </c>
      <c r="D3" s="99"/>
      <c r="E3" s="99"/>
      <c r="F3" s="99"/>
      <c r="G3" s="99"/>
      <c r="H3" s="99"/>
      <c r="I3" s="99"/>
      <c r="J3" s="99"/>
      <c r="K3" s="99"/>
      <c r="L3" s="99"/>
      <c r="M3" s="100"/>
      <c r="N3" s="107" t="s">
        <v>15</v>
      </c>
      <c r="O3" s="143">
        <f>IF('基本入力'!B3="","",'基本入力'!$B$3)</f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  <c r="AA3" s="86" t="s">
        <v>82</v>
      </c>
      <c r="AB3" s="87"/>
      <c r="AC3" s="87"/>
      <c r="AD3" s="87"/>
      <c r="AE3" s="87"/>
      <c r="AF3" s="88"/>
      <c r="AG3" s="136">
        <f>IF('基本入力'!B6="","",'基本入力'!$B$6)</f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7"/>
    </row>
    <row r="4" spans="2:50" ht="30" customHeight="1">
      <c r="B4" s="97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8"/>
      <c r="O4" s="80">
        <f>IF('基本入力'!B4="","",'基本入力'!$B$4)</f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A4" s="89"/>
      <c r="AB4" s="90"/>
      <c r="AC4" s="90"/>
      <c r="AD4" s="90"/>
      <c r="AE4" s="90"/>
      <c r="AF4" s="91"/>
      <c r="AG4" s="83">
        <f>IF('基本入力'!B7="","",'基本入力'!$B$7)</f>
      </c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</row>
    <row r="5" spans="2:50" ht="30" customHeight="1">
      <c r="B5" s="97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107"/>
      <c r="O5" s="146">
        <f>IF('基本入力'!B5="","",'基本入力'!$B$5)</f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79" t="s">
        <v>83</v>
      </c>
      <c r="AB5" s="79"/>
      <c r="AC5" s="79"/>
      <c r="AD5" s="79"/>
      <c r="AE5" s="79"/>
      <c r="AF5" s="79"/>
      <c r="AG5" s="134">
        <f>IF('基本入力'!B8="","",'基本入力'!$B$8)</f>
      </c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5"/>
    </row>
    <row r="6" spans="2:50" ht="20.25" customHeight="1">
      <c r="B6" s="149" t="s">
        <v>79</v>
      </c>
      <c r="C6" s="150"/>
      <c r="D6" s="150"/>
      <c r="E6" s="150" t="s">
        <v>80</v>
      </c>
      <c r="F6" s="150"/>
      <c r="G6" s="150"/>
      <c r="H6" s="150"/>
      <c r="I6" s="150"/>
      <c r="J6" s="150"/>
      <c r="K6" s="150"/>
      <c r="L6" s="150"/>
      <c r="M6" s="150"/>
      <c r="N6" s="138" t="s">
        <v>81</v>
      </c>
      <c r="O6" s="138"/>
      <c r="P6" s="138"/>
      <c r="Q6" s="138"/>
      <c r="R6" s="138"/>
      <c r="S6" s="138"/>
      <c r="T6" s="138"/>
      <c r="U6" s="138"/>
      <c r="V6" s="138"/>
      <c r="W6" s="112" t="s">
        <v>1</v>
      </c>
      <c r="X6" s="113"/>
      <c r="Y6" s="138" t="s">
        <v>2</v>
      </c>
      <c r="Z6" s="138"/>
      <c r="AA6" s="138"/>
      <c r="AB6" s="138"/>
      <c r="AC6" s="138"/>
      <c r="AD6" s="138"/>
      <c r="AE6" s="140" t="s">
        <v>16</v>
      </c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07" t="s">
        <v>13</v>
      </c>
      <c r="AX6" s="128" t="s">
        <v>14</v>
      </c>
    </row>
    <row r="7" spans="2:50" ht="20.25" customHeight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38"/>
      <c r="O7" s="138"/>
      <c r="P7" s="138"/>
      <c r="Q7" s="138"/>
      <c r="R7" s="138"/>
      <c r="S7" s="138"/>
      <c r="T7" s="138"/>
      <c r="U7" s="138"/>
      <c r="V7" s="138"/>
      <c r="W7" s="114"/>
      <c r="X7" s="115"/>
      <c r="Y7" s="138"/>
      <c r="Z7" s="138"/>
      <c r="AA7" s="138"/>
      <c r="AB7" s="138"/>
      <c r="AC7" s="138"/>
      <c r="AD7" s="138"/>
      <c r="AE7" s="110" t="s">
        <v>85</v>
      </c>
      <c r="AF7" s="110" t="s">
        <v>3</v>
      </c>
      <c r="AG7" s="110" t="s">
        <v>4</v>
      </c>
      <c r="AH7" s="110" t="s">
        <v>70</v>
      </c>
      <c r="AI7" s="110" t="s">
        <v>5</v>
      </c>
      <c r="AJ7" s="110" t="s">
        <v>6</v>
      </c>
      <c r="AK7" s="110" t="s">
        <v>57</v>
      </c>
      <c r="AL7" s="110" t="s">
        <v>7</v>
      </c>
      <c r="AM7" s="110" t="s">
        <v>86</v>
      </c>
      <c r="AN7" s="110" t="s">
        <v>8</v>
      </c>
      <c r="AO7" s="130" t="s">
        <v>96</v>
      </c>
      <c r="AP7" s="110" t="s">
        <v>9</v>
      </c>
      <c r="AQ7" s="130" t="s">
        <v>97</v>
      </c>
      <c r="AR7" s="110" t="s">
        <v>10</v>
      </c>
      <c r="AS7" s="110" t="s">
        <v>11</v>
      </c>
      <c r="AT7" s="130" t="s">
        <v>99</v>
      </c>
      <c r="AU7" s="110" t="s">
        <v>72</v>
      </c>
      <c r="AV7" s="110" t="s">
        <v>58</v>
      </c>
      <c r="AW7" s="107"/>
      <c r="AX7" s="128"/>
    </row>
    <row r="8" spans="2:50" ht="20.25" customHeight="1"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38"/>
      <c r="O8" s="138"/>
      <c r="P8" s="138"/>
      <c r="Q8" s="138"/>
      <c r="R8" s="138"/>
      <c r="S8" s="138"/>
      <c r="T8" s="138"/>
      <c r="U8" s="138"/>
      <c r="V8" s="138"/>
      <c r="W8" s="114"/>
      <c r="X8" s="115"/>
      <c r="Y8" s="138"/>
      <c r="Z8" s="138"/>
      <c r="AA8" s="138"/>
      <c r="AB8" s="138"/>
      <c r="AC8" s="138"/>
      <c r="AD8" s="138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31"/>
      <c r="AP8" s="110"/>
      <c r="AQ8" s="131"/>
      <c r="AR8" s="110"/>
      <c r="AS8" s="110"/>
      <c r="AT8" s="131"/>
      <c r="AU8" s="110"/>
      <c r="AV8" s="110"/>
      <c r="AW8" s="107"/>
      <c r="AX8" s="128"/>
    </row>
    <row r="9" spans="2:50" ht="20.25" customHeigh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38"/>
      <c r="O9" s="138"/>
      <c r="P9" s="138"/>
      <c r="Q9" s="138"/>
      <c r="R9" s="138"/>
      <c r="S9" s="138"/>
      <c r="T9" s="138"/>
      <c r="U9" s="138"/>
      <c r="V9" s="138"/>
      <c r="W9" s="114"/>
      <c r="X9" s="115"/>
      <c r="Y9" s="138"/>
      <c r="Z9" s="138"/>
      <c r="AA9" s="138"/>
      <c r="AB9" s="138"/>
      <c r="AC9" s="138"/>
      <c r="AD9" s="138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31"/>
      <c r="AP9" s="110"/>
      <c r="AQ9" s="131"/>
      <c r="AR9" s="110"/>
      <c r="AS9" s="110"/>
      <c r="AT9" s="131"/>
      <c r="AU9" s="110"/>
      <c r="AV9" s="110"/>
      <c r="AW9" s="107"/>
      <c r="AX9" s="128"/>
    </row>
    <row r="10" spans="2:50" ht="20.25" customHeight="1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38"/>
      <c r="O10" s="138"/>
      <c r="P10" s="138"/>
      <c r="Q10" s="138"/>
      <c r="R10" s="138"/>
      <c r="S10" s="138"/>
      <c r="T10" s="138"/>
      <c r="U10" s="138"/>
      <c r="V10" s="138"/>
      <c r="W10" s="114"/>
      <c r="X10" s="115"/>
      <c r="Y10" s="138"/>
      <c r="Z10" s="138"/>
      <c r="AA10" s="138"/>
      <c r="AB10" s="138"/>
      <c r="AC10" s="138"/>
      <c r="AD10" s="138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31"/>
      <c r="AP10" s="110"/>
      <c r="AQ10" s="131"/>
      <c r="AR10" s="110"/>
      <c r="AS10" s="110"/>
      <c r="AT10" s="131"/>
      <c r="AU10" s="110"/>
      <c r="AV10" s="110"/>
      <c r="AW10" s="107"/>
      <c r="AX10" s="128"/>
    </row>
    <row r="11" spans="2:50" ht="20.2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38"/>
      <c r="O11" s="138"/>
      <c r="P11" s="138"/>
      <c r="Q11" s="138"/>
      <c r="R11" s="138"/>
      <c r="S11" s="138"/>
      <c r="T11" s="138"/>
      <c r="U11" s="138"/>
      <c r="V11" s="138"/>
      <c r="W11" s="114"/>
      <c r="X11" s="115"/>
      <c r="Y11" s="138"/>
      <c r="Z11" s="138"/>
      <c r="AA11" s="138"/>
      <c r="AB11" s="138"/>
      <c r="AC11" s="138"/>
      <c r="AD11" s="138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31"/>
      <c r="AP11" s="110"/>
      <c r="AQ11" s="131"/>
      <c r="AR11" s="110"/>
      <c r="AS11" s="110"/>
      <c r="AT11" s="131"/>
      <c r="AU11" s="110"/>
      <c r="AV11" s="110"/>
      <c r="AW11" s="107"/>
      <c r="AX11" s="128"/>
    </row>
    <row r="12" spans="2:50" ht="20.25" customHeight="1"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38"/>
      <c r="O12" s="138"/>
      <c r="P12" s="138"/>
      <c r="Q12" s="138"/>
      <c r="R12" s="138"/>
      <c r="S12" s="138"/>
      <c r="T12" s="138"/>
      <c r="U12" s="138"/>
      <c r="V12" s="138"/>
      <c r="W12" s="114"/>
      <c r="X12" s="115"/>
      <c r="Y12" s="138"/>
      <c r="Z12" s="138"/>
      <c r="AA12" s="138"/>
      <c r="AB12" s="138"/>
      <c r="AC12" s="138"/>
      <c r="AD12" s="138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31"/>
      <c r="AP12" s="110"/>
      <c r="AQ12" s="131"/>
      <c r="AR12" s="110"/>
      <c r="AS12" s="110"/>
      <c r="AT12" s="131"/>
      <c r="AU12" s="110"/>
      <c r="AV12" s="110"/>
      <c r="AW12" s="107"/>
      <c r="AX12" s="128"/>
    </row>
    <row r="13" spans="2:50" ht="20.25" customHeight="1" thickBot="1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39"/>
      <c r="O13" s="139"/>
      <c r="P13" s="139"/>
      <c r="Q13" s="139"/>
      <c r="R13" s="139"/>
      <c r="S13" s="139"/>
      <c r="T13" s="139"/>
      <c r="U13" s="139"/>
      <c r="V13" s="139"/>
      <c r="W13" s="116"/>
      <c r="X13" s="117"/>
      <c r="Y13" s="139"/>
      <c r="Z13" s="139"/>
      <c r="AA13" s="139"/>
      <c r="AB13" s="139"/>
      <c r="AC13" s="139"/>
      <c r="AD13" s="139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32"/>
      <c r="AP13" s="111"/>
      <c r="AQ13" s="132"/>
      <c r="AR13" s="111"/>
      <c r="AS13" s="111"/>
      <c r="AT13" s="132"/>
      <c r="AU13" s="111"/>
      <c r="AV13" s="111"/>
      <c r="AW13" s="127"/>
      <c r="AX13" s="129"/>
    </row>
    <row r="14" spans="1:52" ht="30" customHeight="1">
      <c r="A14" s="26">
        <v>1</v>
      </c>
      <c r="B14" s="124">
        <f>IF('選手データ入力'!A3="","",'選手データ入力'!A3)</f>
      </c>
      <c r="C14" s="125"/>
      <c r="D14" s="125"/>
      <c r="E14" s="126">
        <f>IF($B14="","",VLOOKUP($B14,'選手データ入力'!$A$2:$K$42,2,0))</f>
      </c>
      <c r="F14" s="126"/>
      <c r="G14" s="126"/>
      <c r="H14" s="126"/>
      <c r="I14" s="126"/>
      <c r="J14" s="126"/>
      <c r="K14" s="126"/>
      <c r="L14" s="126"/>
      <c r="M14" s="126"/>
      <c r="N14" s="125">
        <f>IF($B14="","",VLOOKUP(B14,'選手データ入力'!$A$2:$K$42,3,0))</f>
      </c>
      <c r="O14" s="125"/>
      <c r="P14" s="125"/>
      <c r="Q14" s="125"/>
      <c r="R14" s="125"/>
      <c r="S14" s="125"/>
      <c r="T14" s="125"/>
      <c r="U14" s="125"/>
      <c r="V14" s="125"/>
      <c r="W14" s="125">
        <f>IF($B14="","",VLOOKUP($B14,'選手データ入力'!$A$2:$K$42,4,0))</f>
      </c>
      <c r="X14" s="125"/>
      <c r="Y14" s="121">
        <f>IF($B14="","",VLOOKUP($B14,'選手データ入力'!$A$2:$K$42,5,0))</f>
      </c>
      <c r="Z14" s="122"/>
      <c r="AA14" s="122"/>
      <c r="AB14" s="122"/>
      <c r="AC14" s="122"/>
      <c r="AD14" s="123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48"/>
      <c r="AZ14" s="26" t="str">
        <f>IF(COUNTIF(AE14:AV14,"○")&gt;3,"４つ以上あるぞー!!!","ok")</f>
        <v>ok</v>
      </c>
    </row>
    <row r="15" spans="1:52" ht="30" customHeight="1">
      <c r="A15" s="26">
        <v>2</v>
      </c>
      <c r="B15" s="119">
        <f>IF('選手データ入力'!A4="","",'選手データ入力'!A4)</f>
      </c>
      <c r="C15" s="120"/>
      <c r="D15" s="120"/>
      <c r="E15" s="133">
        <f>IF($B15="","",VLOOKUP($B15,'選手データ入力'!$A$2:$K$42,2,0))</f>
      </c>
      <c r="F15" s="133"/>
      <c r="G15" s="133"/>
      <c r="H15" s="133"/>
      <c r="I15" s="133"/>
      <c r="J15" s="133"/>
      <c r="K15" s="133"/>
      <c r="L15" s="133"/>
      <c r="M15" s="133"/>
      <c r="N15" s="118">
        <f>IF($B15="","",VLOOKUP(B15,'選手データ入力'!$A$2:$K$42,3,0))</f>
      </c>
      <c r="O15" s="118"/>
      <c r="P15" s="118"/>
      <c r="Q15" s="118"/>
      <c r="R15" s="118"/>
      <c r="S15" s="118"/>
      <c r="T15" s="118"/>
      <c r="U15" s="118"/>
      <c r="V15" s="118"/>
      <c r="W15" s="118">
        <f>IF($B15="","",VLOOKUP($B15,'選手データ入力'!$A$2:$K$42,4,0))</f>
      </c>
      <c r="X15" s="118"/>
      <c r="Y15" s="118">
        <f>IF($B15="","",VLOOKUP($B15,'選手データ入力'!$A$2:$K$42,5,0))</f>
      </c>
      <c r="Z15" s="118"/>
      <c r="AA15" s="118"/>
      <c r="AB15" s="118"/>
      <c r="AC15" s="118"/>
      <c r="AD15" s="118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7"/>
      <c r="AX15" s="28"/>
      <c r="AZ15" s="26" t="str">
        <f aca="true" t="shared" si="0" ref="AZ15:AZ33">IF(COUNTIF(AE15:AV15,"○")&gt;3,"４つ以上あるぞー!!!","ok")</f>
        <v>ok</v>
      </c>
    </row>
    <row r="16" spans="1:52" ht="30" customHeight="1">
      <c r="A16" s="26">
        <v>3</v>
      </c>
      <c r="B16" s="119">
        <f>IF('選手データ入力'!A5="","",'選手データ入力'!A5)</f>
      </c>
      <c r="C16" s="120"/>
      <c r="D16" s="120"/>
      <c r="E16" s="133">
        <f>IF($B16="","",VLOOKUP($B16,'選手データ入力'!$A$2:$K$42,2,0))</f>
      </c>
      <c r="F16" s="133"/>
      <c r="G16" s="133"/>
      <c r="H16" s="133"/>
      <c r="I16" s="133"/>
      <c r="J16" s="133"/>
      <c r="K16" s="133"/>
      <c r="L16" s="133"/>
      <c r="M16" s="133"/>
      <c r="N16" s="118">
        <f>IF($B16="","",VLOOKUP(B16,'選手データ入力'!$A$2:$K$42,3,0))</f>
      </c>
      <c r="O16" s="118"/>
      <c r="P16" s="118"/>
      <c r="Q16" s="118"/>
      <c r="R16" s="118"/>
      <c r="S16" s="118"/>
      <c r="T16" s="118"/>
      <c r="U16" s="118"/>
      <c r="V16" s="118"/>
      <c r="W16" s="118">
        <f>IF($B16="","",VLOOKUP($B16,'選手データ入力'!$A$2:$K$42,4,0))</f>
      </c>
      <c r="X16" s="118"/>
      <c r="Y16" s="118">
        <f>IF($B16="","",VLOOKUP($B16,'選手データ入力'!$A$2:$K$42,5,0))</f>
      </c>
      <c r="Z16" s="118"/>
      <c r="AA16" s="118"/>
      <c r="AB16" s="118"/>
      <c r="AC16" s="118"/>
      <c r="AD16" s="11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7"/>
      <c r="AX16" s="28"/>
      <c r="AZ16" s="26" t="str">
        <f t="shared" si="0"/>
        <v>ok</v>
      </c>
    </row>
    <row r="17" spans="1:52" ht="30" customHeight="1">
      <c r="A17" s="26">
        <v>4</v>
      </c>
      <c r="B17" s="119">
        <f>IF('選手データ入力'!A6="","",'選手データ入力'!A6)</f>
      </c>
      <c r="C17" s="120"/>
      <c r="D17" s="120"/>
      <c r="E17" s="133">
        <f>IF($B17="","",VLOOKUP($B17,'選手データ入力'!$A$2:$K$42,2,0))</f>
      </c>
      <c r="F17" s="133"/>
      <c r="G17" s="133"/>
      <c r="H17" s="133"/>
      <c r="I17" s="133"/>
      <c r="J17" s="133"/>
      <c r="K17" s="133"/>
      <c r="L17" s="133"/>
      <c r="M17" s="133"/>
      <c r="N17" s="118">
        <f>IF($B17="","",VLOOKUP(B17,'選手データ入力'!$A$2:$K$42,3,0))</f>
      </c>
      <c r="O17" s="118"/>
      <c r="P17" s="118"/>
      <c r="Q17" s="118"/>
      <c r="R17" s="118"/>
      <c r="S17" s="118"/>
      <c r="T17" s="118"/>
      <c r="U17" s="118"/>
      <c r="V17" s="118"/>
      <c r="W17" s="118">
        <f>IF($B17="","",VLOOKUP($B17,'選手データ入力'!$A$2:$K$42,4,0))</f>
      </c>
      <c r="X17" s="118"/>
      <c r="Y17" s="118">
        <f>IF($B17="","",VLOOKUP($B17,'選手データ入力'!$A$2:$K$42,5,0))</f>
      </c>
      <c r="Z17" s="118"/>
      <c r="AA17" s="118"/>
      <c r="AB17" s="118"/>
      <c r="AC17" s="118"/>
      <c r="AD17" s="118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7"/>
      <c r="AX17" s="28"/>
      <c r="AZ17" s="26" t="str">
        <f t="shared" si="0"/>
        <v>ok</v>
      </c>
    </row>
    <row r="18" spans="1:52" ht="30" customHeight="1" thickBot="1">
      <c r="A18" s="26">
        <v>5</v>
      </c>
      <c r="B18" s="156">
        <f>IF('選手データ入力'!A7="","",'選手データ入力'!A7)</f>
      </c>
      <c r="C18" s="157"/>
      <c r="D18" s="157"/>
      <c r="E18" s="158">
        <f>IF($B18="","",VLOOKUP($B18,'選手データ入力'!$A$2:$K$42,2,0))</f>
      </c>
      <c r="F18" s="158"/>
      <c r="G18" s="158"/>
      <c r="H18" s="158"/>
      <c r="I18" s="158"/>
      <c r="J18" s="158"/>
      <c r="K18" s="158"/>
      <c r="L18" s="158"/>
      <c r="M18" s="158"/>
      <c r="N18" s="109">
        <f>IF($B18="","",VLOOKUP(B18,'選手データ入力'!$A$2:$K$42,3,0))</f>
      </c>
      <c r="O18" s="109"/>
      <c r="P18" s="109"/>
      <c r="Q18" s="109"/>
      <c r="R18" s="109"/>
      <c r="S18" s="109"/>
      <c r="T18" s="109"/>
      <c r="U18" s="109"/>
      <c r="V18" s="109"/>
      <c r="W18" s="109">
        <f>IF($B18="","",VLOOKUP($B18,'選手データ入力'!$A$2:$K$42,4,0))</f>
      </c>
      <c r="X18" s="109"/>
      <c r="Y18" s="109">
        <f>IF($B18="","",VLOOKUP($B18,'選手データ入力'!$A$2:$K$42,5,0))</f>
      </c>
      <c r="Z18" s="109"/>
      <c r="AA18" s="109"/>
      <c r="AB18" s="109"/>
      <c r="AC18" s="109"/>
      <c r="AD18" s="109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46"/>
      <c r="AX18" s="49"/>
      <c r="AZ18" s="26" t="str">
        <f t="shared" si="0"/>
        <v>ok</v>
      </c>
    </row>
    <row r="19" spans="1:52" ht="30" customHeight="1">
      <c r="A19" s="26">
        <v>6</v>
      </c>
      <c r="B19" s="153">
        <f>IF('選手データ入力'!A8="","",'選手データ入力'!A8)</f>
      </c>
      <c r="C19" s="154"/>
      <c r="D19" s="154"/>
      <c r="E19" s="155">
        <f>IF($B19="","",VLOOKUP($B19,'選手データ入力'!$A$2:$K$42,2,0))</f>
      </c>
      <c r="F19" s="155"/>
      <c r="G19" s="155"/>
      <c r="H19" s="155"/>
      <c r="I19" s="155"/>
      <c r="J19" s="155"/>
      <c r="K19" s="155"/>
      <c r="L19" s="155"/>
      <c r="M19" s="155"/>
      <c r="N19" s="125">
        <f>IF($B19="","",VLOOKUP(B19,'選手データ入力'!$A$2:$K$42,3,0))</f>
      </c>
      <c r="O19" s="125"/>
      <c r="P19" s="125"/>
      <c r="Q19" s="125"/>
      <c r="R19" s="125"/>
      <c r="S19" s="125"/>
      <c r="T19" s="125"/>
      <c r="U19" s="125"/>
      <c r="V19" s="125"/>
      <c r="W19" s="125">
        <f>IF($B19="","",VLOOKUP($B19,'選手データ入力'!$A$2:$K$42,4,0))</f>
      </c>
      <c r="X19" s="125"/>
      <c r="Y19" s="125">
        <f>IF($B19="","",VLOOKUP($B19,'選手データ入力'!$A$2:$K$42,5,0))</f>
      </c>
      <c r="Z19" s="125"/>
      <c r="AA19" s="125"/>
      <c r="AB19" s="125"/>
      <c r="AC19" s="125"/>
      <c r="AD19" s="12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47"/>
      <c r="AX19" s="48"/>
      <c r="AZ19" s="26" t="str">
        <f t="shared" si="0"/>
        <v>ok</v>
      </c>
    </row>
    <row r="20" spans="1:52" ht="30" customHeight="1">
      <c r="A20" s="26">
        <v>7</v>
      </c>
      <c r="B20" s="119">
        <f>IF('選手データ入力'!A9="","",'選手データ入力'!A9)</f>
      </c>
      <c r="C20" s="120"/>
      <c r="D20" s="120"/>
      <c r="E20" s="133">
        <f>IF($B20="","",VLOOKUP($B20,'選手データ入力'!$A$2:$K$42,2,0))</f>
      </c>
      <c r="F20" s="133"/>
      <c r="G20" s="133"/>
      <c r="H20" s="133"/>
      <c r="I20" s="133"/>
      <c r="J20" s="133"/>
      <c r="K20" s="133"/>
      <c r="L20" s="133"/>
      <c r="M20" s="133"/>
      <c r="N20" s="118">
        <f>IF($B20="","",VLOOKUP(B20,'選手データ入力'!$A$2:$K$42,3,0))</f>
      </c>
      <c r="O20" s="118"/>
      <c r="P20" s="118"/>
      <c r="Q20" s="118"/>
      <c r="R20" s="118"/>
      <c r="S20" s="118"/>
      <c r="T20" s="118"/>
      <c r="U20" s="118"/>
      <c r="V20" s="118"/>
      <c r="W20" s="118">
        <f>IF($B20="","",VLOOKUP($B20,'選手データ入力'!$A$2:$K$42,4,0))</f>
      </c>
      <c r="X20" s="118"/>
      <c r="Y20" s="118">
        <f>IF($B20="","",VLOOKUP($B20,'選手データ入力'!$A$2:$K$42,5,0))</f>
      </c>
      <c r="Z20" s="118"/>
      <c r="AA20" s="118"/>
      <c r="AB20" s="118"/>
      <c r="AC20" s="118"/>
      <c r="AD20" s="118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Z20" s="26" t="str">
        <f t="shared" si="0"/>
        <v>ok</v>
      </c>
    </row>
    <row r="21" spans="1:52" ht="30" customHeight="1">
      <c r="A21" s="26">
        <v>8</v>
      </c>
      <c r="B21" s="119">
        <f>IF('選手データ入力'!A10="","",'選手データ入力'!A10)</f>
      </c>
      <c r="C21" s="120"/>
      <c r="D21" s="120"/>
      <c r="E21" s="133">
        <f>IF($B21="","",VLOOKUP($B21,'選手データ入力'!$A$2:$K$42,2,0))</f>
      </c>
      <c r="F21" s="133"/>
      <c r="G21" s="133"/>
      <c r="H21" s="133"/>
      <c r="I21" s="133"/>
      <c r="J21" s="133"/>
      <c r="K21" s="133"/>
      <c r="L21" s="133"/>
      <c r="M21" s="133"/>
      <c r="N21" s="118">
        <f>IF($B21="","",VLOOKUP(B21,'選手データ入力'!$A$2:$K$42,3,0))</f>
      </c>
      <c r="O21" s="118"/>
      <c r="P21" s="118"/>
      <c r="Q21" s="118"/>
      <c r="R21" s="118"/>
      <c r="S21" s="118"/>
      <c r="T21" s="118"/>
      <c r="U21" s="118"/>
      <c r="V21" s="118"/>
      <c r="W21" s="118">
        <f>IF($B21="","",VLOOKUP($B21,'選手データ入力'!$A$2:$K$42,4,0))</f>
      </c>
      <c r="X21" s="118"/>
      <c r="Y21" s="118">
        <f>IF($B21="","",VLOOKUP($B21,'選手データ入力'!$A$2:$K$42,5,0))</f>
      </c>
      <c r="Z21" s="118"/>
      <c r="AA21" s="118"/>
      <c r="AB21" s="118"/>
      <c r="AC21" s="118"/>
      <c r="AD21" s="118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Z21" s="26" t="str">
        <f t="shared" si="0"/>
        <v>ok</v>
      </c>
    </row>
    <row r="22" spans="1:52" ht="30" customHeight="1">
      <c r="A22" s="26">
        <v>9</v>
      </c>
      <c r="B22" s="119">
        <f>IF('選手データ入力'!A11="","",'選手データ入力'!A11)</f>
      </c>
      <c r="C22" s="120"/>
      <c r="D22" s="120"/>
      <c r="E22" s="133">
        <f>IF($B22="","",VLOOKUP($B22,'選手データ入力'!$A$2:$K$42,2,0))</f>
      </c>
      <c r="F22" s="133"/>
      <c r="G22" s="133"/>
      <c r="H22" s="133"/>
      <c r="I22" s="133"/>
      <c r="J22" s="133"/>
      <c r="K22" s="133"/>
      <c r="L22" s="133"/>
      <c r="M22" s="133"/>
      <c r="N22" s="118">
        <f>IF($B22="","",VLOOKUP(B22,'選手データ入力'!$A$2:$K$42,3,0))</f>
      </c>
      <c r="O22" s="118"/>
      <c r="P22" s="118"/>
      <c r="Q22" s="118"/>
      <c r="R22" s="118"/>
      <c r="S22" s="118"/>
      <c r="T22" s="118"/>
      <c r="U22" s="118"/>
      <c r="V22" s="118"/>
      <c r="W22" s="118">
        <f>IF($B22="","",VLOOKUP($B22,'選手データ入力'!$A$2:$K$42,4,0))</f>
      </c>
      <c r="X22" s="118"/>
      <c r="Y22" s="118">
        <f>IF($B22="","",VLOOKUP($B22,'選手データ入力'!$A$2:$K$42,5,0))</f>
      </c>
      <c r="Z22" s="118"/>
      <c r="AA22" s="118"/>
      <c r="AB22" s="118"/>
      <c r="AC22" s="118"/>
      <c r="AD22" s="11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Z22" s="26" t="str">
        <f t="shared" si="0"/>
        <v>ok</v>
      </c>
    </row>
    <row r="23" spans="1:52" ht="30" customHeight="1" thickBot="1">
      <c r="A23" s="26">
        <v>10</v>
      </c>
      <c r="B23" s="156">
        <f>IF('選手データ入力'!A12="","",'選手データ入力'!A12)</f>
      </c>
      <c r="C23" s="157"/>
      <c r="D23" s="157"/>
      <c r="E23" s="158">
        <f>IF($B23="","",VLOOKUP($B23,'選手データ入力'!$A$2:$K$42,2,0))</f>
      </c>
      <c r="F23" s="158"/>
      <c r="G23" s="158"/>
      <c r="H23" s="158"/>
      <c r="I23" s="158"/>
      <c r="J23" s="158"/>
      <c r="K23" s="158"/>
      <c r="L23" s="158"/>
      <c r="M23" s="158"/>
      <c r="N23" s="109">
        <f>IF($B23="","",VLOOKUP(B23,'選手データ入力'!$A$2:$K$42,3,0))</f>
      </c>
      <c r="O23" s="109"/>
      <c r="P23" s="109"/>
      <c r="Q23" s="109"/>
      <c r="R23" s="109"/>
      <c r="S23" s="109"/>
      <c r="T23" s="109"/>
      <c r="U23" s="109"/>
      <c r="V23" s="109"/>
      <c r="W23" s="109">
        <f>IF($B23="","",VLOOKUP($B23,'選手データ入力'!$A$2:$K$42,4,0))</f>
      </c>
      <c r="X23" s="109"/>
      <c r="Y23" s="109">
        <f>IF($B23="","",VLOOKUP($B23,'選手データ入力'!$A$2:$K$42,5,0))</f>
      </c>
      <c r="Z23" s="109"/>
      <c r="AA23" s="109"/>
      <c r="AB23" s="109"/>
      <c r="AC23" s="109"/>
      <c r="AD23" s="109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Z23" s="26" t="str">
        <f t="shared" si="0"/>
        <v>ok</v>
      </c>
    </row>
    <row r="24" spans="1:52" ht="30" customHeight="1">
      <c r="A24" s="26">
        <v>11</v>
      </c>
      <c r="B24" s="153">
        <f>IF('選手データ入力'!A13="","",'選手データ入力'!A13)</f>
      </c>
      <c r="C24" s="154"/>
      <c r="D24" s="154"/>
      <c r="E24" s="155">
        <f>IF($B24="","",VLOOKUP($B24,'選手データ入力'!$A$2:$K$42,2,0))</f>
      </c>
      <c r="F24" s="155"/>
      <c r="G24" s="155"/>
      <c r="H24" s="155"/>
      <c r="I24" s="155"/>
      <c r="J24" s="155"/>
      <c r="K24" s="155"/>
      <c r="L24" s="155"/>
      <c r="M24" s="155"/>
      <c r="N24" s="125">
        <f>IF($B24="","",VLOOKUP(B24,'選手データ入力'!$A$2:$K$42,3,0))</f>
      </c>
      <c r="O24" s="125"/>
      <c r="P24" s="125"/>
      <c r="Q24" s="125"/>
      <c r="R24" s="125"/>
      <c r="S24" s="125"/>
      <c r="T24" s="125"/>
      <c r="U24" s="125"/>
      <c r="V24" s="125"/>
      <c r="W24" s="125">
        <f>IF($B24="","",VLOOKUP($B24,'選手データ入力'!$A$2:$K$42,4,0))</f>
      </c>
      <c r="X24" s="125"/>
      <c r="Y24" s="125">
        <f>IF($B24="","",VLOOKUP($B24,'選手データ入力'!$A$2:$K$42,5,0))</f>
      </c>
      <c r="Z24" s="125"/>
      <c r="AA24" s="125"/>
      <c r="AB24" s="125"/>
      <c r="AC24" s="125"/>
      <c r="AD24" s="125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Z24" s="26" t="str">
        <f t="shared" si="0"/>
        <v>ok</v>
      </c>
    </row>
    <row r="25" spans="1:52" ht="30" customHeight="1">
      <c r="A25" s="26">
        <v>12</v>
      </c>
      <c r="B25" s="119">
        <f>IF('選手データ入力'!A14="","",'選手データ入力'!A14)</f>
      </c>
      <c r="C25" s="120"/>
      <c r="D25" s="120"/>
      <c r="E25" s="133">
        <f>IF($B25="","",VLOOKUP($B25,'選手データ入力'!$A$2:$K$42,2,0))</f>
      </c>
      <c r="F25" s="133"/>
      <c r="G25" s="133"/>
      <c r="H25" s="133"/>
      <c r="I25" s="133"/>
      <c r="J25" s="133"/>
      <c r="K25" s="133"/>
      <c r="L25" s="133"/>
      <c r="M25" s="133"/>
      <c r="N25" s="118">
        <f>IF($B25="","",VLOOKUP(B25,'選手データ入力'!$A$2:$K$42,3,0))</f>
      </c>
      <c r="O25" s="118"/>
      <c r="P25" s="118"/>
      <c r="Q25" s="118"/>
      <c r="R25" s="118"/>
      <c r="S25" s="118"/>
      <c r="T25" s="118"/>
      <c r="U25" s="118"/>
      <c r="V25" s="118"/>
      <c r="W25" s="118">
        <f>IF($B25="","",VLOOKUP($B25,'選手データ入力'!$A$2:$K$42,4,0))</f>
      </c>
      <c r="X25" s="118"/>
      <c r="Y25" s="118">
        <f>IF($B25="","",VLOOKUP($B25,'選手データ入力'!$A$2:$K$42,5,0))</f>
      </c>
      <c r="Z25" s="118"/>
      <c r="AA25" s="118"/>
      <c r="AB25" s="118"/>
      <c r="AC25" s="118"/>
      <c r="AD25" s="118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Z25" s="26" t="str">
        <f t="shared" si="0"/>
        <v>ok</v>
      </c>
    </row>
    <row r="26" spans="1:52" ht="30" customHeight="1">
      <c r="A26" s="26">
        <v>13</v>
      </c>
      <c r="B26" s="119">
        <f>IF('選手データ入力'!A15="","",'選手データ入力'!A15)</f>
      </c>
      <c r="C26" s="120"/>
      <c r="D26" s="120"/>
      <c r="E26" s="133">
        <f>IF($B26="","",VLOOKUP($B26,'選手データ入力'!$A$2:$K$42,2,0))</f>
      </c>
      <c r="F26" s="133"/>
      <c r="G26" s="133"/>
      <c r="H26" s="133"/>
      <c r="I26" s="133"/>
      <c r="J26" s="133"/>
      <c r="K26" s="133"/>
      <c r="L26" s="133"/>
      <c r="M26" s="133"/>
      <c r="N26" s="118">
        <f>IF($B26="","",VLOOKUP(B26,'選手データ入力'!$A$2:$K$42,3,0))</f>
      </c>
      <c r="O26" s="118"/>
      <c r="P26" s="118"/>
      <c r="Q26" s="118"/>
      <c r="R26" s="118"/>
      <c r="S26" s="118"/>
      <c r="T26" s="118"/>
      <c r="U26" s="118"/>
      <c r="V26" s="118"/>
      <c r="W26" s="118">
        <f>IF($B26="","",VLOOKUP($B26,'選手データ入力'!$A$2:$K$42,4,0))</f>
      </c>
      <c r="X26" s="118"/>
      <c r="Y26" s="118">
        <f>IF($B26="","",VLOOKUP($B26,'選手データ入力'!$A$2:$K$42,5,0))</f>
      </c>
      <c r="Z26" s="118"/>
      <c r="AA26" s="118"/>
      <c r="AB26" s="118"/>
      <c r="AC26" s="118"/>
      <c r="AD26" s="118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Z26" s="26" t="str">
        <f t="shared" si="0"/>
        <v>ok</v>
      </c>
    </row>
    <row r="27" spans="1:52" ht="30" customHeight="1">
      <c r="A27" s="26">
        <v>14</v>
      </c>
      <c r="B27" s="119">
        <f>IF('選手データ入力'!A16="","",'選手データ入力'!A16)</f>
      </c>
      <c r="C27" s="120"/>
      <c r="D27" s="120"/>
      <c r="E27" s="133">
        <f>IF($B27="","",VLOOKUP($B27,'選手データ入力'!$A$2:$K$42,2,0))</f>
      </c>
      <c r="F27" s="133"/>
      <c r="G27" s="133"/>
      <c r="H27" s="133"/>
      <c r="I27" s="133"/>
      <c r="J27" s="133"/>
      <c r="K27" s="133"/>
      <c r="L27" s="133"/>
      <c r="M27" s="133"/>
      <c r="N27" s="118">
        <f>IF($B27="","",VLOOKUP(B27,'選手データ入力'!$A$2:$K$42,3,0))</f>
      </c>
      <c r="O27" s="118"/>
      <c r="P27" s="118"/>
      <c r="Q27" s="118"/>
      <c r="R27" s="118"/>
      <c r="S27" s="118"/>
      <c r="T27" s="118"/>
      <c r="U27" s="118"/>
      <c r="V27" s="118"/>
      <c r="W27" s="118">
        <f>IF($B27="","",VLOOKUP($B27,'選手データ入力'!$A$2:$K$42,4,0))</f>
      </c>
      <c r="X27" s="118"/>
      <c r="Y27" s="118">
        <f>IF($B27="","",VLOOKUP($B27,'選手データ入力'!$A$2:$K$42,5,0))</f>
      </c>
      <c r="Z27" s="118"/>
      <c r="AA27" s="118"/>
      <c r="AB27" s="118"/>
      <c r="AC27" s="118"/>
      <c r="AD27" s="11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Z27" s="26" t="str">
        <f t="shared" si="0"/>
        <v>ok</v>
      </c>
    </row>
    <row r="28" spans="1:52" ht="30" customHeight="1" thickBot="1">
      <c r="A28" s="26">
        <v>15</v>
      </c>
      <c r="B28" s="156">
        <f>IF('選手データ入力'!A17="","",'選手データ入力'!A17)</f>
      </c>
      <c r="C28" s="157"/>
      <c r="D28" s="157"/>
      <c r="E28" s="158">
        <f>IF($B28="","",VLOOKUP($B28,'選手データ入力'!$A$2:$K$42,2,0))</f>
      </c>
      <c r="F28" s="158"/>
      <c r="G28" s="158"/>
      <c r="H28" s="158"/>
      <c r="I28" s="158"/>
      <c r="J28" s="158"/>
      <c r="K28" s="158"/>
      <c r="L28" s="158"/>
      <c r="M28" s="158"/>
      <c r="N28" s="109">
        <f>IF($B28="","",VLOOKUP(B28,'選手データ入力'!$A$2:$K$42,3,0))</f>
      </c>
      <c r="O28" s="109"/>
      <c r="P28" s="109"/>
      <c r="Q28" s="109"/>
      <c r="R28" s="109"/>
      <c r="S28" s="109"/>
      <c r="T28" s="109"/>
      <c r="U28" s="109"/>
      <c r="V28" s="109"/>
      <c r="W28" s="109">
        <f>IF($B28="","",VLOOKUP($B28,'選手データ入力'!$A$2:$K$42,4,0))</f>
      </c>
      <c r="X28" s="109"/>
      <c r="Y28" s="109">
        <f>IF($B28="","",VLOOKUP($B28,'選手データ入力'!$A$2:$K$42,5,0))</f>
      </c>
      <c r="Z28" s="109"/>
      <c r="AA28" s="109"/>
      <c r="AB28" s="109"/>
      <c r="AC28" s="109"/>
      <c r="AD28" s="109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Z28" s="26" t="str">
        <f t="shared" si="0"/>
        <v>ok</v>
      </c>
    </row>
    <row r="29" spans="1:52" ht="30" customHeight="1">
      <c r="A29" s="26">
        <v>16</v>
      </c>
      <c r="B29" s="153">
        <f>IF('選手データ入力'!A18="","",'選手データ入力'!A18)</f>
      </c>
      <c r="C29" s="154"/>
      <c r="D29" s="154"/>
      <c r="E29" s="155">
        <f>IF($B29="","",VLOOKUP($B29,'選手データ入力'!$A$2:$K$42,2,0))</f>
      </c>
      <c r="F29" s="155"/>
      <c r="G29" s="155"/>
      <c r="H29" s="155"/>
      <c r="I29" s="155"/>
      <c r="J29" s="155"/>
      <c r="K29" s="155"/>
      <c r="L29" s="155"/>
      <c r="M29" s="155"/>
      <c r="N29" s="125">
        <f>IF($B29="","",VLOOKUP(B29,'選手データ入力'!$A$2:$K$42,3,0))</f>
      </c>
      <c r="O29" s="125"/>
      <c r="P29" s="125"/>
      <c r="Q29" s="125"/>
      <c r="R29" s="125"/>
      <c r="S29" s="125"/>
      <c r="T29" s="125"/>
      <c r="U29" s="125"/>
      <c r="V29" s="125"/>
      <c r="W29" s="125">
        <f>IF($B29="","",VLOOKUP($B29,'選手データ入力'!$A$2:$K$42,4,0))</f>
      </c>
      <c r="X29" s="125"/>
      <c r="Y29" s="125">
        <f>IF($B29="","",VLOOKUP($B29,'選手データ入力'!$A$2:$K$42,5,0))</f>
      </c>
      <c r="Z29" s="125"/>
      <c r="AA29" s="125"/>
      <c r="AB29" s="125"/>
      <c r="AC29" s="125"/>
      <c r="AD29" s="125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8"/>
      <c r="AZ29" s="26" t="str">
        <f t="shared" si="0"/>
        <v>ok</v>
      </c>
    </row>
    <row r="30" spans="1:52" ht="30" customHeight="1">
      <c r="A30" s="26">
        <v>17</v>
      </c>
      <c r="B30" s="119">
        <f>IF('選手データ入力'!A19="","",'選手データ入力'!A19)</f>
      </c>
      <c r="C30" s="120"/>
      <c r="D30" s="120"/>
      <c r="E30" s="133">
        <f>IF($B30="","",VLOOKUP($B30,'選手データ入力'!$A$2:$K$42,2,0))</f>
      </c>
      <c r="F30" s="133"/>
      <c r="G30" s="133"/>
      <c r="H30" s="133"/>
      <c r="I30" s="133"/>
      <c r="J30" s="133"/>
      <c r="K30" s="133"/>
      <c r="L30" s="133"/>
      <c r="M30" s="133"/>
      <c r="N30" s="118">
        <f>IF($B30="","",VLOOKUP(B30,'選手データ入力'!$A$2:$K$42,3,0))</f>
      </c>
      <c r="O30" s="118"/>
      <c r="P30" s="118"/>
      <c r="Q30" s="118"/>
      <c r="R30" s="118"/>
      <c r="S30" s="118"/>
      <c r="T30" s="118"/>
      <c r="U30" s="118"/>
      <c r="V30" s="118"/>
      <c r="W30" s="118">
        <f>IF($B30="","",VLOOKUP($B30,'選手データ入力'!$A$2:$K$42,4,0))</f>
      </c>
      <c r="X30" s="118"/>
      <c r="Y30" s="118">
        <f>IF($B30="","",VLOOKUP($B30,'選手データ入力'!$A$2:$K$42,5,0))</f>
      </c>
      <c r="Z30" s="118"/>
      <c r="AA30" s="118"/>
      <c r="AB30" s="118"/>
      <c r="AC30" s="118"/>
      <c r="AD30" s="118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Z30" s="26" t="str">
        <f t="shared" si="0"/>
        <v>ok</v>
      </c>
    </row>
    <row r="31" spans="1:52" ht="30" customHeight="1">
      <c r="A31" s="26">
        <v>18</v>
      </c>
      <c r="B31" s="119">
        <f>IF('選手データ入力'!A20="","",'選手データ入力'!A20)</f>
      </c>
      <c r="C31" s="120"/>
      <c r="D31" s="120"/>
      <c r="E31" s="133">
        <f>IF($B31="","",VLOOKUP($B31,'選手データ入力'!$A$2:$K$42,2,0))</f>
      </c>
      <c r="F31" s="133"/>
      <c r="G31" s="133"/>
      <c r="H31" s="133"/>
      <c r="I31" s="133"/>
      <c r="J31" s="133"/>
      <c r="K31" s="133"/>
      <c r="L31" s="133"/>
      <c r="M31" s="133"/>
      <c r="N31" s="118">
        <f>IF($B31="","",VLOOKUP(B31,'選手データ入力'!$A$2:$K$42,3,0))</f>
      </c>
      <c r="O31" s="118"/>
      <c r="P31" s="118"/>
      <c r="Q31" s="118"/>
      <c r="R31" s="118"/>
      <c r="S31" s="118"/>
      <c r="T31" s="118"/>
      <c r="U31" s="118"/>
      <c r="V31" s="118"/>
      <c r="W31" s="118">
        <f>IF($B31="","",VLOOKUP($B31,'選手データ入力'!$A$2:$K$42,4,0))</f>
      </c>
      <c r="X31" s="118"/>
      <c r="Y31" s="118">
        <f>IF($B31="","",VLOOKUP($B31,'選手データ入力'!$A$2:$K$42,5,0))</f>
      </c>
      <c r="Z31" s="118"/>
      <c r="AA31" s="118"/>
      <c r="AB31" s="118"/>
      <c r="AC31" s="118"/>
      <c r="AD31" s="118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0"/>
      <c r="AZ31" s="26" t="str">
        <f t="shared" si="0"/>
        <v>ok</v>
      </c>
    </row>
    <row r="32" spans="1:52" ht="30" customHeight="1">
      <c r="A32" s="26">
        <v>19</v>
      </c>
      <c r="B32" s="119">
        <f>IF('選手データ入力'!A21="","",'選手データ入力'!A21)</f>
      </c>
      <c r="C32" s="120"/>
      <c r="D32" s="120"/>
      <c r="E32" s="133">
        <f>IF($B32="","",VLOOKUP($B32,'選手データ入力'!$A$2:$K$42,2,0))</f>
      </c>
      <c r="F32" s="133"/>
      <c r="G32" s="133"/>
      <c r="H32" s="133"/>
      <c r="I32" s="133"/>
      <c r="J32" s="133"/>
      <c r="K32" s="133"/>
      <c r="L32" s="133"/>
      <c r="M32" s="133"/>
      <c r="N32" s="118">
        <f>IF($B32="","",VLOOKUP(B32,'選手データ入力'!$A$2:$K$42,3,0))</f>
      </c>
      <c r="O32" s="118"/>
      <c r="P32" s="118"/>
      <c r="Q32" s="118"/>
      <c r="R32" s="118"/>
      <c r="S32" s="118"/>
      <c r="T32" s="118"/>
      <c r="U32" s="118"/>
      <c r="V32" s="118"/>
      <c r="W32" s="118">
        <f>IF($B32="","",VLOOKUP($B32,'選手データ入力'!$A$2:$K$42,4,0))</f>
      </c>
      <c r="X32" s="118"/>
      <c r="Y32" s="118">
        <f>IF($B32="","",VLOOKUP($B32,'選手データ入力'!$A$2:$K$42,5,0))</f>
      </c>
      <c r="Z32" s="118"/>
      <c r="AA32" s="118"/>
      <c r="AB32" s="118"/>
      <c r="AC32" s="118"/>
      <c r="AD32" s="118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0"/>
      <c r="AZ32" s="26" t="str">
        <f t="shared" si="0"/>
        <v>ok</v>
      </c>
    </row>
    <row r="33" spans="1:52" ht="30" customHeight="1" thickBot="1">
      <c r="A33" s="26">
        <v>20</v>
      </c>
      <c r="B33" s="156">
        <f>IF('選手データ入力'!A22="","",'選手データ入力'!A22)</f>
      </c>
      <c r="C33" s="157"/>
      <c r="D33" s="157"/>
      <c r="E33" s="158">
        <f>IF($B33="","",VLOOKUP($B33,'選手データ入力'!$A$2:$K$42,2,0))</f>
      </c>
      <c r="F33" s="158"/>
      <c r="G33" s="158"/>
      <c r="H33" s="158"/>
      <c r="I33" s="158"/>
      <c r="J33" s="158"/>
      <c r="K33" s="158"/>
      <c r="L33" s="158"/>
      <c r="M33" s="158"/>
      <c r="N33" s="109">
        <f>IF($B33="","",VLOOKUP(B33,'選手データ入力'!$A$2:$K$42,3,0))</f>
      </c>
      <c r="O33" s="109"/>
      <c r="P33" s="109"/>
      <c r="Q33" s="109"/>
      <c r="R33" s="109"/>
      <c r="S33" s="109"/>
      <c r="T33" s="109"/>
      <c r="U33" s="109"/>
      <c r="V33" s="109"/>
      <c r="W33" s="109">
        <f>IF($B33="","",VLOOKUP($B33,'選手データ入力'!$A$2:$K$42,4,0))</f>
      </c>
      <c r="X33" s="109"/>
      <c r="Y33" s="109">
        <f>IF($B33="","",VLOOKUP($B33,'選手データ入力'!$A$2:$K$42,5,0))</f>
      </c>
      <c r="Z33" s="109"/>
      <c r="AA33" s="109"/>
      <c r="AB33" s="109"/>
      <c r="AC33" s="109"/>
      <c r="AD33" s="109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Z33" s="26" t="str">
        <f t="shared" si="0"/>
        <v>ok</v>
      </c>
    </row>
    <row r="34" spans="2:50" ht="45" customHeight="1">
      <c r="B34" s="165" t="s">
        <v>73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7"/>
    </row>
    <row r="35" spans="2:50" ht="45" customHeight="1">
      <c r="B35" s="33"/>
      <c r="C35" s="35" t="s">
        <v>49</v>
      </c>
      <c r="D35" s="34"/>
      <c r="F35" s="34"/>
      <c r="G35" s="34"/>
      <c r="I35" s="35"/>
      <c r="J35" s="35"/>
      <c r="K35" s="35"/>
      <c r="L35" s="161" t="str">
        <f>'基本入力'!$B$1</f>
        <v>第11回北海道高等学校体育連盟空知支部陸上競技選手権大会
兼第71回北海道高等学校陸上競技選手権大会空知支部予選会</v>
      </c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72" t="s">
        <v>50</v>
      </c>
      <c r="AQ35" s="34"/>
      <c r="AR35" s="34"/>
      <c r="AS35" s="34"/>
      <c r="AT35" s="34"/>
      <c r="AU35" s="34"/>
      <c r="AV35" s="34"/>
      <c r="AW35" s="34"/>
      <c r="AX35" s="36"/>
    </row>
    <row r="36" spans="2:50" ht="45" customHeight="1" thickBot="1">
      <c r="B36" s="37"/>
      <c r="C36" s="38"/>
      <c r="D36" s="38"/>
      <c r="E36" s="159" t="s">
        <v>74</v>
      </c>
      <c r="F36" s="159"/>
      <c r="G36" s="159"/>
      <c r="H36" s="159">
        <v>30</v>
      </c>
      <c r="I36" s="159"/>
      <c r="J36" s="159" t="s">
        <v>75</v>
      </c>
      <c r="K36" s="159"/>
      <c r="L36" s="160"/>
      <c r="M36" s="160"/>
      <c r="N36" s="159" t="s">
        <v>76</v>
      </c>
      <c r="O36" s="159"/>
      <c r="P36" s="160"/>
      <c r="Q36" s="160"/>
      <c r="R36" s="159" t="s">
        <v>77</v>
      </c>
      <c r="S36" s="159"/>
      <c r="T36" s="38"/>
      <c r="U36" s="38"/>
      <c r="V36" s="162">
        <f>IF('基本入力'!$B$2="","",'基本入力'!$B$2)</f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73"/>
      <c r="AI36" s="164" t="s">
        <v>71</v>
      </c>
      <c r="AJ36" s="164"/>
      <c r="AK36" s="164"/>
      <c r="AL36" s="164"/>
      <c r="AM36" s="38"/>
      <c r="AN36" s="163">
        <f>IF('基本入力'!$B$9="","",'基本入力'!$B$9)</f>
      </c>
      <c r="AO36" s="163"/>
      <c r="AP36" s="163"/>
      <c r="AQ36" s="163"/>
      <c r="AR36" s="163"/>
      <c r="AS36" s="163"/>
      <c r="AT36" s="163"/>
      <c r="AU36" s="163"/>
      <c r="AV36" s="38"/>
      <c r="AW36" s="40" t="s">
        <v>51</v>
      </c>
      <c r="AX36" s="39"/>
    </row>
    <row r="38" spans="31:50" ht="28.5">
      <c r="AE38" s="71" t="str">
        <f aca="true" t="shared" si="1" ref="AE38:AV38">IF(COUNTIF(AE14:AE33,"○")&gt;3,"４つ以上あるぞー!!!","ok")</f>
        <v>ok</v>
      </c>
      <c r="AF38" s="71" t="str">
        <f t="shared" si="1"/>
        <v>ok</v>
      </c>
      <c r="AG38" s="71" t="str">
        <f t="shared" si="1"/>
        <v>ok</v>
      </c>
      <c r="AH38" s="71" t="str">
        <f t="shared" si="1"/>
        <v>ok</v>
      </c>
      <c r="AI38" s="71" t="str">
        <f t="shared" si="1"/>
        <v>ok</v>
      </c>
      <c r="AJ38" s="71" t="str">
        <f t="shared" si="1"/>
        <v>ok</v>
      </c>
      <c r="AK38" s="71" t="str">
        <f t="shared" si="1"/>
        <v>ok</v>
      </c>
      <c r="AL38" s="71" t="str">
        <f t="shared" si="1"/>
        <v>ok</v>
      </c>
      <c r="AM38" s="71" t="str">
        <f t="shared" si="1"/>
        <v>ok</v>
      </c>
      <c r="AN38" s="71" t="str">
        <f t="shared" si="1"/>
        <v>ok</v>
      </c>
      <c r="AO38" s="71" t="str">
        <f t="shared" si="1"/>
        <v>ok</v>
      </c>
      <c r="AP38" s="71" t="str">
        <f t="shared" si="1"/>
        <v>ok</v>
      </c>
      <c r="AQ38" s="71" t="str">
        <f t="shared" si="1"/>
        <v>ok</v>
      </c>
      <c r="AR38" s="71" t="str">
        <f t="shared" si="1"/>
        <v>ok</v>
      </c>
      <c r="AS38" s="71" t="str">
        <f t="shared" si="1"/>
        <v>ok</v>
      </c>
      <c r="AT38" s="71" t="str">
        <f t="shared" si="1"/>
        <v>ok</v>
      </c>
      <c r="AU38" s="71" t="str">
        <f t="shared" si="1"/>
        <v>ok</v>
      </c>
      <c r="AV38" s="71" t="str">
        <f t="shared" si="1"/>
        <v>ok</v>
      </c>
      <c r="AW38" s="71" t="str">
        <f>IF(COUNTIF(AW14:AW33,"○")=0,"ok",IF(COUNTIF(AW14:AW33,"○")&lt;4,"３以下だぞー!!!",IF(COUNTIF(AW14:AW33,"○")&gt;6,"７以上だぞー!!!","ok")))</f>
        <v>ok</v>
      </c>
      <c r="AX38" s="71" t="str">
        <f>IF(COUNTIF(AX14:AX33,"○")=0,"ok",IF(COUNTIF(AX14:AX33,"○")&lt;4,"３以下だぞー!!!",IF(COUNTIF(AX14:AX33,"○")&gt;6,"７以上だぞー!!!","ok")))</f>
        <v>ok</v>
      </c>
    </row>
  </sheetData>
  <sheetProtection/>
  <mergeCells count="152">
    <mergeCell ref="AI36:AL36"/>
    <mergeCell ref="B33:D33"/>
    <mergeCell ref="E31:M31"/>
    <mergeCell ref="N31:V31"/>
    <mergeCell ref="W31:X31"/>
    <mergeCell ref="N33:V33"/>
    <mergeCell ref="B34:AX34"/>
    <mergeCell ref="Y31:AD31"/>
    <mergeCell ref="E32:M32"/>
    <mergeCell ref="J36:K36"/>
    <mergeCell ref="N36:O36"/>
    <mergeCell ref="R36:S36"/>
    <mergeCell ref="E33:M33"/>
    <mergeCell ref="H36:I36"/>
    <mergeCell ref="L36:M36"/>
    <mergeCell ref="P36:Q36"/>
    <mergeCell ref="L35:AO35"/>
    <mergeCell ref="E36:G36"/>
    <mergeCell ref="V36:AG36"/>
    <mergeCell ref="AN36:AU36"/>
    <mergeCell ref="Y32:AD32"/>
    <mergeCell ref="B31:D31"/>
    <mergeCell ref="B30:D30"/>
    <mergeCell ref="E30:M30"/>
    <mergeCell ref="N30:V30"/>
    <mergeCell ref="W30:X30"/>
    <mergeCell ref="Y30:AD30"/>
    <mergeCell ref="B32:D32"/>
    <mergeCell ref="N32:V32"/>
    <mergeCell ref="B29:D29"/>
    <mergeCell ref="E29:M29"/>
    <mergeCell ref="N29:V29"/>
    <mergeCell ref="W29:X29"/>
    <mergeCell ref="Y29:AD29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5:AD25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3:AD23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B18:D18"/>
    <mergeCell ref="E18:M18"/>
    <mergeCell ref="N18:V18"/>
    <mergeCell ref="W18:X18"/>
    <mergeCell ref="B17:D17"/>
    <mergeCell ref="E17:M17"/>
    <mergeCell ref="N17:V17"/>
    <mergeCell ref="O3:Z3"/>
    <mergeCell ref="O5:Z5"/>
    <mergeCell ref="W17:X17"/>
    <mergeCell ref="B6:D13"/>
    <mergeCell ref="E6:M13"/>
    <mergeCell ref="N6:V13"/>
    <mergeCell ref="B16:D16"/>
    <mergeCell ref="AG5:AX5"/>
    <mergeCell ref="AG3:AX3"/>
    <mergeCell ref="Y17:AD17"/>
    <mergeCell ref="Y19:AD19"/>
    <mergeCell ref="Y6:AD13"/>
    <mergeCell ref="AE6:AV6"/>
    <mergeCell ref="AG7:AG13"/>
    <mergeCell ref="AS7:AS13"/>
    <mergeCell ref="AV7:AV13"/>
    <mergeCell ref="AP7:AP13"/>
    <mergeCell ref="E16:M16"/>
    <mergeCell ref="N16:V16"/>
    <mergeCell ref="AF7:AF13"/>
    <mergeCell ref="AI7:AI13"/>
    <mergeCell ref="AJ7:AJ13"/>
    <mergeCell ref="AO7:AO13"/>
    <mergeCell ref="W16:X16"/>
    <mergeCell ref="AL7:AL13"/>
    <mergeCell ref="AK7:AK13"/>
    <mergeCell ref="E15:M15"/>
    <mergeCell ref="AW6:AW13"/>
    <mergeCell ref="Y16:AD16"/>
    <mergeCell ref="AX6:AX13"/>
    <mergeCell ref="AR7:AR13"/>
    <mergeCell ref="AQ7:AQ13"/>
    <mergeCell ref="AT7:AT13"/>
    <mergeCell ref="N15:V15"/>
    <mergeCell ref="W15:X15"/>
    <mergeCell ref="B15:D15"/>
    <mergeCell ref="Y14:AD14"/>
    <mergeCell ref="Y15:AD15"/>
    <mergeCell ref="B14:D14"/>
    <mergeCell ref="E14:M14"/>
    <mergeCell ref="N14:V14"/>
    <mergeCell ref="W14:X14"/>
    <mergeCell ref="Y33:AD33"/>
    <mergeCell ref="AM7:AM13"/>
    <mergeCell ref="AN7:AN13"/>
    <mergeCell ref="AU7:AU13"/>
    <mergeCell ref="W33:X33"/>
    <mergeCell ref="AH7:AH13"/>
    <mergeCell ref="W6:X13"/>
    <mergeCell ref="AE7:AE13"/>
    <mergeCell ref="Y18:AD18"/>
    <mergeCell ref="W32:X32"/>
    <mergeCell ref="AK1:AX1"/>
    <mergeCell ref="AA5:AF5"/>
    <mergeCell ref="O4:Z4"/>
    <mergeCell ref="AG4:AX4"/>
    <mergeCell ref="AA3:AF4"/>
    <mergeCell ref="B1:AJ1"/>
    <mergeCell ref="B2:AX2"/>
    <mergeCell ref="B3:B5"/>
    <mergeCell ref="C3:M5"/>
    <mergeCell ref="N3:N5"/>
  </mergeCells>
  <conditionalFormatting sqref="AZ14:AZ33">
    <cfRule type="cellIs" priority="2" dxfId="1" operator="notEqual" stopIfTrue="1">
      <formula>"ok"</formula>
    </cfRule>
  </conditionalFormatting>
  <conditionalFormatting sqref="AE38:AX38">
    <cfRule type="cellIs" priority="1" dxfId="0" operator="notEqual" stopIfTrue="1">
      <formula>"ok"</formula>
    </cfRule>
  </conditionalFormatting>
  <dataValidations count="1">
    <dataValidation type="list" allowBlank="1" showInputMessage="1" showErrorMessage="1" sqref="AE14:AX33">
      <formula1>$CD$1:$CD$2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CD38"/>
  <sheetViews>
    <sheetView zoomScale="70" zoomScaleNormal="70" zoomScalePageLayoutView="0" workbookViewId="0" topLeftCell="A25">
      <selection activeCell="H37" sqref="H37"/>
    </sheetView>
  </sheetViews>
  <sheetFormatPr defaultColWidth="2.25390625" defaultRowHeight="13.5"/>
  <cols>
    <col min="1" max="1" width="3.125" style="26" customWidth="1"/>
    <col min="2" max="2" width="2.625" style="26" customWidth="1"/>
    <col min="3" max="4" width="0.875" style="26" customWidth="1"/>
    <col min="5" max="13" width="1.875" style="26" customWidth="1"/>
    <col min="14" max="14" width="2.625" style="26" customWidth="1"/>
    <col min="15" max="22" width="1.875" style="26" customWidth="1"/>
    <col min="23" max="24" width="1.625" style="26" customWidth="1"/>
    <col min="25" max="30" width="2.125" style="26" customWidth="1"/>
    <col min="31" max="50" width="3.50390625" style="26" customWidth="1"/>
    <col min="51" max="54" width="3.125" style="26" customWidth="1"/>
    <col min="55" max="16384" width="2.25390625" style="26" customWidth="1"/>
  </cols>
  <sheetData>
    <row r="1" spans="2:50" ht="30" customHeight="1">
      <c r="B1" s="92" t="str">
        <f>'基本入力'!$B$1</f>
        <v>第11回北海道高等学校体育連盟空知支部陸上競技選手権大会
兼第71回北海道高等学校陸上競技選手権大会空知支部予選会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77" t="s">
        <v>84</v>
      </c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8"/>
    </row>
    <row r="2" spans="2:82" ht="30" customHeight="1">
      <c r="B2" s="94" t="s">
        <v>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6"/>
      <c r="CD2" s="26" t="s">
        <v>94</v>
      </c>
    </row>
    <row r="3" spans="2:50" ht="30" customHeight="1">
      <c r="B3" s="97" t="s">
        <v>0</v>
      </c>
      <c r="C3" s="98">
        <f>IF('基本入力'!B10="","",'基本入力'!$B$10)</f>
      </c>
      <c r="D3" s="99"/>
      <c r="E3" s="99"/>
      <c r="F3" s="99"/>
      <c r="G3" s="99"/>
      <c r="H3" s="99"/>
      <c r="I3" s="99"/>
      <c r="J3" s="99"/>
      <c r="K3" s="99"/>
      <c r="L3" s="99"/>
      <c r="M3" s="100"/>
      <c r="N3" s="107" t="s">
        <v>15</v>
      </c>
      <c r="O3" s="143">
        <f>IF('基本入力'!B3="","",'基本入力'!$B$3)</f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  <c r="AA3" s="86" t="s">
        <v>82</v>
      </c>
      <c r="AB3" s="87"/>
      <c r="AC3" s="87"/>
      <c r="AD3" s="87"/>
      <c r="AE3" s="87"/>
      <c r="AF3" s="88"/>
      <c r="AG3" s="136">
        <f>IF('基本入力'!B6="","",'基本入力'!$B$6)</f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7"/>
    </row>
    <row r="4" spans="2:50" ht="30" customHeight="1">
      <c r="B4" s="97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8"/>
      <c r="O4" s="80">
        <f>IF('基本入力'!B4="","",'基本入力'!$B$4)</f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A4" s="89"/>
      <c r="AB4" s="90"/>
      <c r="AC4" s="90"/>
      <c r="AD4" s="90"/>
      <c r="AE4" s="90"/>
      <c r="AF4" s="91"/>
      <c r="AG4" s="168">
        <f>IF('基本入力'!B7="","",'基本入力'!$B$7)</f>
      </c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9"/>
    </row>
    <row r="5" spans="2:50" ht="30" customHeight="1">
      <c r="B5" s="97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107"/>
      <c r="O5" s="146">
        <f>IF('基本入力'!B5="","",'基本入力'!$B$5)</f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79" t="s">
        <v>83</v>
      </c>
      <c r="AB5" s="79"/>
      <c r="AC5" s="79"/>
      <c r="AD5" s="79"/>
      <c r="AE5" s="79"/>
      <c r="AF5" s="79"/>
      <c r="AG5" s="134">
        <f>IF('基本入力'!B8="","",'基本入力'!$B$8)</f>
      </c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5"/>
    </row>
    <row r="6" spans="2:50" ht="20.25" customHeight="1">
      <c r="B6" s="149" t="s">
        <v>79</v>
      </c>
      <c r="C6" s="150"/>
      <c r="D6" s="150"/>
      <c r="E6" s="150" t="s">
        <v>80</v>
      </c>
      <c r="F6" s="150"/>
      <c r="G6" s="150"/>
      <c r="H6" s="150"/>
      <c r="I6" s="150"/>
      <c r="J6" s="150"/>
      <c r="K6" s="150"/>
      <c r="L6" s="150"/>
      <c r="M6" s="150"/>
      <c r="N6" s="138" t="s">
        <v>81</v>
      </c>
      <c r="O6" s="138"/>
      <c r="P6" s="138"/>
      <c r="Q6" s="138"/>
      <c r="R6" s="138"/>
      <c r="S6" s="138"/>
      <c r="T6" s="138"/>
      <c r="U6" s="138"/>
      <c r="V6" s="138"/>
      <c r="W6" s="112" t="s">
        <v>1</v>
      </c>
      <c r="X6" s="113"/>
      <c r="Y6" s="138" t="s">
        <v>2</v>
      </c>
      <c r="Z6" s="138"/>
      <c r="AA6" s="138"/>
      <c r="AB6" s="138"/>
      <c r="AC6" s="138"/>
      <c r="AD6" s="138"/>
      <c r="AE6" s="140" t="s">
        <v>16</v>
      </c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07" t="s">
        <v>13</v>
      </c>
      <c r="AX6" s="128" t="s">
        <v>14</v>
      </c>
    </row>
    <row r="7" spans="2:50" ht="20.25" customHeight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38"/>
      <c r="O7" s="138"/>
      <c r="P7" s="138"/>
      <c r="Q7" s="138"/>
      <c r="R7" s="138"/>
      <c r="S7" s="138"/>
      <c r="T7" s="138"/>
      <c r="U7" s="138"/>
      <c r="V7" s="138"/>
      <c r="W7" s="114"/>
      <c r="X7" s="115"/>
      <c r="Y7" s="138"/>
      <c r="Z7" s="138"/>
      <c r="AA7" s="138"/>
      <c r="AB7" s="138"/>
      <c r="AC7" s="138"/>
      <c r="AD7" s="138"/>
      <c r="AE7" s="110" t="s">
        <v>87</v>
      </c>
      <c r="AF7" s="110" t="s">
        <v>3</v>
      </c>
      <c r="AG7" s="110" t="s">
        <v>4</v>
      </c>
      <c r="AH7" s="110" t="s">
        <v>70</v>
      </c>
      <c r="AI7" s="110" t="s">
        <v>5</v>
      </c>
      <c r="AJ7" s="110" t="s">
        <v>6</v>
      </c>
      <c r="AK7" s="110" t="s">
        <v>57</v>
      </c>
      <c r="AL7" s="110" t="s">
        <v>7</v>
      </c>
      <c r="AM7" s="110" t="s">
        <v>90</v>
      </c>
      <c r="AN7" s="110" t="s">
        <v>8</v>
      </c>
      <c r="AO7" s="130" t="s">
        <v>96</v>
      </c>
      <c r="AP7" s="110" t="s">
        <v>9</v>
      </c>
      <c r="AQ7" s="130" t="s">
        <v>97</v>
      </c>
      <c r="AR7" s="110" t="s">
        <v>10</v>
      </c>
      <c r="AS7" s="110" t="s">
        <v>11</v>
      </c>
      <c r="AT7" s="130" t="s">
        <v>99</v>
      </c>
      <c r="AU7" s="110" t="s">
        <v>72</v>
      </c>
      <c r="AV7" s="110" t="s">
        <v>58</v>
      </c>
      <c r="AW7" s="107"/>
      <c r="AX7" s="128"/>
    </row>
    <row r="8" spans="2:50" ht="20.25" customHeight="1"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38"/>
      <c r="O8" s="138"/>
      <c r="P8" s="138"/>
      <c r="Q8" s="138"/>
      <c r="R8" s="138"/>
      <c r="S8" s="138"/>
      <c r="T8" s="138"/>
      <c r="U8" s="138"/>
      <c r="V8" s="138"/>
      <c r="W8" s="114"/>
      <c r="X8" s="115"/>
      <c r="Y8" s="138"/>
      <c r="Z8" s="138"/>
      <c r="AA8" s="138"/>
      <c r="AB8" s="138"/>
      <c r="AC8" s="138"/>
      <c r="AD8" s="138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31"/>
      <c r="AP8" s="110"/>
      <c r="AQ8" s="131"/>
      <c r="AR8" s="110"/>
      <c r="AS8" s="110"/>
      <c r="AT8" s="131"/>
      <c r="AU8" s="110"/>
      <c r="AV8" s="110"/>
      <c r="AW8" s="107"/>
      <c r="AX8" s="128"/>
    </row>
    <row r="9" spans="2:50" ht="20.25" customHeigh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38"/>
      <c r="O9" s="138"/>
      <c r="P9" s="138"/>
      <c r="Q9" s="138"/>
      <c r="R9" s="138"/>
      <c r="S9" s="138"/>
      <c r="T9" s="138"/>
      <c r="U9" s="138"/>
      <c r="V9" s="138"/>
      <c r="W9" s="114"/>
      <c r="X9" s="115"/>
      <c r="Y9" s="138"/>
      <c r="Z9" s="138"/>
      <c r="AA9" s="138"/>
      <c r="AB9" s="138"/>
      <c r="AC9" s="138"/>
      <c r="AD9" s="138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31"/>
      <c r="AP9" s="110"/>
      <c r="AQ9" s="131"/>
      <c r="AR9" s="110"/>
      <c r="AS9" s="110"/>
      <c r="AT9" s="131"/>
      <c r="AU9" s="110"/>
      <c r="AV9" s="110"/>
      <c r="AW9" s="107"/>
      <c r="AX9" s="128"/>
    </row>
    <row r="10" spans="2:50" ht="20.25" customHeight="1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38"/>
      <c r="O10" s="138"/>
      <c r="P10" s="138"/>
      <c r="Q10" s="138"/>
      <c r="R10" s="138"/>
      <c r="S10" s="138"/>
      <c r="T10" s="138"/>
      <c r="U10" s="138"/>
      <c r="V10" s="138"/>
      <c r="W10" s="114"/>
      <c r="X10" s="115"/>
      <c r="Y10" s="138"/>
      <c r="Z10" s="138"/>
      <c r="AA10" s="138"/>
      <c r="AB10" s="138"/>
      <c r="AC10" s="138"/>
      <c r="AD10" s="138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31"/>
      <c r="AP10" s="110"/>
      <c r="AQ10" s="131"/>
      <c r="AR10" s="110"/>
      <c r="AS10" s="110"/>
      <c r="AT10" s="131"/>
      <c r="AU10" s="110"/>
      <c r="AV10" s="110"/>
      <c r="AW10" s="107"/>
      <c r="AX10" s="128"/>
    </row>
    <row r="11" spans="2:50" ht="20.2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38"/>
      <c r="O11" s="138"/>
      <c r="P11" s="138"/>
      <c r="Q11" s="138"/>
      <c r="R11" s="138"/>
      <c r="S11" s="138"/>
      <c r="T11" s="138"/>
      <c r="U11" s="138"/>
      <c r="V11" s="138"/>
      <c r="W11" s="114"/>
      <c r="X11" s="115"/>
      <c r="Y11" s="138"/>
      <c r="Z11" s="138"/>
      <c r="AA11" s="138"/>
      <c r="AB11" s="138"/>
      <c r="AC11" s="138"/>
      <c r="AD11" s="138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31"/>
      <c r="AP11" s="110"/>
      <c r="AQ11" s="131"/>
      <c r="AR11" s="110"/>
      <c r="AS11" s="110"/>
      <c r="AT11" s="131"/>
      <c r="AU11" s="110"/>
      <c r="AV11" s="110"/>
      <c r="AW11" s="107"/>
      <c r="AX11" s="128"/>
    </row>
    <row r="12" spans="2:50" ht="20.25" customHeight="1"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38"/>
      <c r="O12" s="138"/>
      <c r="P12" s="138"/>
      <c r="Q12" s="138"/>
      <c r="R12" s="138"/>
      <c r="S12" s="138"/>
      <c r="T12" s="138"/>
      <c r="U12" s="138"/>
      <c r="V12" s="138"/>
      <c r="W12" s="114"/>
      <c r="X12" s="115"/>
      <c r="Y12" s="138"/>
      <c r="Z12" s="138"/>
      <c r="AA12" s="138"/>
      <c r="AB12" s="138"/>
      <c r="AC12" s="138"/>
      <c r="AD12" s="138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31"/>
      <c r="AP12" s="110"/>
      <c r="AQ12" s="131"/>
      <c r="AR12" s="110"/>
      <c r="AS12" s="110"/>
      <c r="AT12" s="131"/>
      <c r="AU12" s="110"/>
      <c r="AV12" s="110"/>
      <c r="AW12" s="107"/>
      <c r="AX12" s="128"/>
    </row>
    <row r="13" spans="2:50" ht="20.25" customHeight="1" thickBot="1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39"/>
      <c r="O13" s="139"/>
      <c r="P13" s="139"/>
      <c r="Q13" s="139"/>
      <c r="R13" s="139"/>
      <c r="S13" s="139"/>
      <c r="T13" s="139"/>
      <c r="U13" s="139"/>
      <c r="V13" s="139"/>
      <c r="W13" s="116"/>
      <c r="X13" s="117"/>
      <c r="Y13" s="139"/>
      <c r="Z13" s="139"/>
      <c r="AA13" s="139"/>
      <c r="AB13" s="139"/>
      <c r="AC13" s="139"/>
      <c r="AD13" s="139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32"/>
      <c r="AP13" s="111"/>
      <c r="AQ13" s="132"/>
      <c r="AR13" s="111"/>
      <c r="AS13" s="111"/>
      <c r="AT13" s="132"/>
      <c r="AU13" s="111"/>
      <c r="AV13" s="111"/>
      <c r="AW13" s="127"/>
      <c r="AX13" s="129"/>
    </row>
    <row r="14" spans="1:52" ht="30" customHeight="1">
      <c r="A14" s="26">
        <v>1</v>
      </c>
      <c r="B14" s="171">
        <f>IF('選手データ入力'!A23="","",'選手データ入力'!A23)</f>
      </c>
      <c r="C14" s="118"/>
      <c r="D14" s="118"/>
      <c r="E14" s="126">
        <f>IF($B14="","",VLOOKUP($B14,'選手データ入力'!$A$2:$K$42,2,0))</f>
      </c>
      <c r="F14" s="126"/>
      <c r="G14" s="126"/>
      <c r="H14" s="126"/>
      <c r="I14" s="126"/>
      <c r="J14" s="126"/>
      <c r="K14" s="126"/>
      <c r="L14" s="126"/>
      <c r="M14" s="126"/>
      <c r="N14" s="125">
        <f>IF($B14="","",VLOOKUP(B14,'選手データ入力'!$A$2:$K$42,3,0))</f>
      </c>
      <c r="O14" s="125"/>
      <c r="P14" s="125"/>
      <c r="Q14" s="125"/>
      <c r="R14" s="125"/>
      <c r="S14" s="125"/>
      <c r="T14" s="125"/>
      <c r="U14" s="125"/>
      <c r="V14" s="125"/>
      <c r="W14" s="125">
        <f>IF($B14="","",VLOOKUP($B14,'選手データ入力'!$A$2:$K$42,4,0))</f>
      </c>
      <c r="X14" s="125"/>
      <c r="Y14" s="121">
        <f>IF($B14="","",VLOOKUP($B14,'選手データ入力'!$A$2:$K$42,5,0))</f>
      </c>
      <c r="Z14" s="122"/>
      <c r="AA14" s="122"/>
      <c r="AB14" s="122"/>
      <c r="AC14" s="122"/>
      <c r="AD14" s="123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Z14" s="26" t="str">
        <f>IF(COUNTIF(AE14:AV14,"○")&gt;3,"４つ以上あるぞー!!!","ok")</f>
        <v>ok</v>
      </c>
    </row>
    <row r="15" spans="1:52" ht="30" customHeight="1">
      <c r="A15" s="26">
        <v>2</v>
      </c>
      <c r="B15" s="171">
        <f>IF('選手データ入力'!A24="","",'選手データ入力'!A24)</f>
      </c>
      <c r="C15" s="118"/>
      <c r="D15" s="118"/>
      <c r="E15" s="172">
        <f>IF($B15="","",VLOOKUP($B15,'選手データ入力'!$A$2:$K$42,2,0))</f>
      </c>
      <c r="F15" s="172"/>
      <c r="G15" s="172"/>
      <c r="H15" s="172"/>
      <c r="I15" s="172"/>
      <c r="J15" s="172"/>
      <c r="K15" s="172"/>
      <c r="L15" s="172"/>
      <c r="M15" s="172"/>
      <c r="N15" s="118">
        <f>IF($B15="","",VLOOKUP(B15,'選手データ入力'!$A$2:$K$42,3,0))</f>
      </c>
      <c r="O15" s="118"/>
      <c r="P15" s="118"/>
      <c r="Q15" s="118"/>
      <c r="R15" s="118"/>
      <c r="S15" s="118"/>
      <c r="T15" s="118"/>
      <c r="U15" s="118"/>
      <c r="V15" s="118"/>
      <c r="W15" s="118">
        <f>IF($B15="","",VLOOKUP($B15,'選手データ入力'!$A$2:$K$42,4,0))</f>
      </c>
      <c r="X15" s="118"/>
      <c r="Y15" s="118">
        <f>IF($B15="","",VLOOKUP($B15,'選手データ入力'!$A$2:$K$42,5,0))</f>
      </c>
      <c r="Z15" s="118"/>
      <c r="AA15" s="118"/>
      <c r="AB15" s="118"/>
      <c r="AC15" s="118"/>
      <c r="AD15" s="118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0"/>
      <c r="AZ15" s="26" t="str">
        <f aca="true" t="shared" si="0" ref="AZ15:AZ33">IF(COUNTIF(AE15:AV15,"○")&gt;3,"４つ以上あるぞー!!!","ok")</f>
        <v>ok</v>
      </c>
    </row>
    <row r="16" spans="1:52" ht="30" customHeight="1">
      <c r="A16" s="26">
        <v>3</v>
      </c>
      <c r="B16" s="171">
        <f>IF('選手データ入力'!A25="","",'選手データ入力'!A25)</f>
      </c>
      <c r="C16" s="118"/>
      <c r="D16" s="118"/>
      <c r="E16" s="172">
        <f>IF($B16="","",VLOOKUP($B16,'選手データ入力'!$A$2:$K$42,2,0))</f>
      </c>
      <c r="F16" s="172"/>
      <c r="G16" s="172"/>
      <c r="H16" s="172"/>
      <c r="I16" s="172"/>
      <c r="J16" s="172"/>
      <c r="K16" s="172"/>
      <c r="L16" s="172"/>
      <c r="M16" s="172"/>
      <c r="N16" s="118">
        <f>IF($B16="","",VLOOKUP(B16,'選手データ入力'!$A$2:$K$42,3,0))</f>
      </c>
      <c r="O16" s="118"/>
      <c r="P16" s="118"/>
      <c r="Q16" s="118"/>
      <c r="R16" s="118"/>
      <c r="S16" s="118"/>
      <c r="T16" s="118"/>
      <c r="U16" s="118"/>
      <c r="V16" s="118"/>
      <c r="W16" s="118">
        <f>IF($B16="","",VLOOKUP($B16,'選手データ入力'!$A$2:$K$42,4,0))</f>
      </c>
      <c r="X16" s="118"/>
      <c r="Y16" s="118">
        <f>IF($B16="","",VLOOKUP($B16,'選手データ入力'!$A$2:$K$42,5,0))</f>
      </c>
      <c r="Z16" s="118"/>
      <c r="AA16" s="118"/>
      <c r="AB16" s="118"/>
      <c r="AC16" s="118"/>
      <c r="AD16" s="11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Z16" s="26" t="str">
        <f t="shared" si="0"/>
        <v>ok</v>
      </c>
    </row>
    <row r="17" spans="1:52" ht="30" customHeight="1">
      <c r="A17" s="26">
        <v>4</v>
      </c>
      <c r="B17" s="171">
        <f>IF('選手データ入力'!A26="","",'選手データ入力'!A26)</f>
      </c>
      <c r="C17" s="118"/>
      <c r="D17" s="118"/>
      <c r="E17" s="172">
        <f>IF($B17="","",VLOOKUP($B17,'選手データ入力'!$A$2:$K$42,2,0))</f>
      </c>
      <c r="F17" s="172"/>
      <c r="G17" s="172"/>
      <c r="H17" s="172"/>
      <c r="I17" s="172"/>
      <c r="J17" s="172"/>
      <c r="K17" s="172"/>
      <c r="L17" s="172"/>
      <c r="M17" s="172"/>
      <c r="N17" s="118">
        <f>IF($B17="","",VLOOKUP(B17,'選手データ入力'!$A$2:$K$42,3,0))</f>
      </c>
      <c r="O17" s="118"/>
      <c r="P17" s="118"/>
      <c r="Q17" s="118"/>
      <c r="R17" s="118"/>
      <c r="S17" s="118"/>
      <c r="T17" s="118"/>
      <c r="U17" s="118"/>
      <c r="V17" s="118"/>
      <c r="W17" s="118">
        <f>IF($B17="","",VLOOKUP($B17,'選手データ入力'!$A$2:$K$42,4,0))</f>
      </c>
      <c r="X17" s="118"/>
      <c r="Y17" s="118">
        <f>IF($B17="","",VLOOKUP($B17,'選手データ入力'!$A$2:$K$42,5,0))</f>
      </c>
      <c r="Z17" s="118"/>
      <c r="AA17" s="118"/>
      <c r="AB17" s="118"/>
      <c r="AC17" s="118"/>
      <c r="AD17" s="118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  <c r="AZ17" s="26" t="str">
        <f t="shared" si="0"/>
        <v>ok</v>
      </c>
    </row>
    <row r="18" spans="1:52" ht="30" customHeight="1" thickBot="1">
      <c r="A18" s="26">
        <v>5</v>
      </c>
      <c r="B18" s="173">
        <f>IF('選手データ入力'!A27="","",'選手データ入力'!A27)</f>
      </c>
      <c r="C18" s="109"/>
      <c r="D18" s="109"/>
      <c r="E18" s="170">
        <f>IF($B18="","",VLOOKUP($B18,'選手データ入力'!$A$2:$K$42,2,0))</f>
      </c>
      <c r="F18" s="170"/>
      <c r="G18" s="170"/>
      <c r="H18" s="170"/>
      <c r="I18" s="170"/>
      <c r="J18" s="170"/>
      <c r="K18" s="170"/>
      <c r="L18" s="170"/>
      <c r="M18" s="170"/>
      <c r="N18" s="109">
        <f>IF($B18="","",VLOOKUP(B18,'選手データ入力'!$A$2:$K$42,3,0))</f>
      </c>
      <c r="O18" s="109"/>
      <c r="P18" s="109"/>
      <c r="Q18" s="109"/>
      <c r="R18" s="109"/>
      <c r="S18" s="109"/>
      <c r="T18" s="109"/>
      <c r="U18" s="109"/>
      <c r="V18" s="109"/>
      <c r="W18" s="109">
        <f>IF($B18="","",VLOOKUP($B18,'選手データ入力'!$A$2:$K$42,4,0))</f>
      </c>
      <c r="X18" s="109"/>
      <c r="Y18" s="109">
        <f>IF($B18="","",VLOOKUP($B18,'選手データ入力'!$A$2:$K$42,5,0))</f>
      </c>
      <c r="Z18" s="109"/>
      <c r="AA18" s="109"/>
      <c r="AB18" s="109"/>
      <c r="AC18" s="109"/>
      <c r="AD18" s="109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Z18" s="26" t="str">
        <f t="shared" si="0"/>
        <v>ok</v>
      </c>
    </row>
    <row r="19" spans="1:52" ht="30" customHeight="1">
      <c r="A19" s="26">
        <v>6</v>
      </c>
      <c r="B19" s="124">
        <f>IF('選手データ入力'!A28="","",'選手データ入力'!A28)</f>
      </c>
      <c r="C19" s="125"/>
      <c r="D19" s="125"/>
      <c r="E19" s="126">
        <f>IF($B19="","",VLOOKUP($B19,'選手データ入力'!$A$2:$K$42,2,0))</f>
      </c>
      <c r="F19" s="126"/>
      <c r="G19" s="126"/>
      <c r="H19" s="126"/>
      <c r="I19" s="126"/>
      <c r="J19" s="126"/>
      <c r="K19" s="126"/>
      <c r="L19" s="126"/>
      <c r="M19" s="126"/>
      <c r="N19" s="125">
        <f>IF($B19="","",VLOOKUP(B19,'選手データ入力'!$A$2:$K$42,3,0))</f>
      </c>
      <c r="O19" s="125"/>
      <c r="P19" s="125"/>
      <c r="Q19" s="125"/>
      <c r="R19" s="125"/>
      <c r="S19" s="125"/>
      <c r="T19" s="125"/>
      <c r="U19" s="125"/>
      <c r="V19" s="125"/>
      <c r="W19" s="125">
        <f>IF($B19="","",VLOOKUP($B19,'選手データ入力'!$A$2:$K$42,4,0))</f>
      </c>
      <c r="X19" s="125"/>
      <c r="Y19" s="125">
        <f>IF($B19="","",VLOOKUP($B19,'選手データ入力'!$A$2:$K$42,5,0))</f>
      </c>
      <c r="Z19" s="125"/>
      <c r="AA19" s="125"/>
      <c r="AB19" s="125"/>
      <c r="AC19" s="125"/>
      <c r="AD19" s="12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Z19" s="26" t="str">
        <f t="shared" si="0"/>
        <v>ok</v>
      </c>
    </row>
    <row r="20" spans="1:52" ht="30" customHeight="1">
      <c r="A20" s="26">
        <v>7</v>
      </c>
      <c r="B20" s="171">
        <f>IF('選手データ入力'!A29="","",'選手データ入力'!A29)</f>
      </c>
      <c r="C20" s="118"/>
      <c r="D20" s="118"/>
      <c r="E20" s="172">
        <f>IF($B20="","",VLOOKUP($B20,'選手データ入力'!$A$2:$K$42,2,0))</f>
      </c>
      <c r="F20" s="172"/>
      <c r="G20" s="172"/>
      <c r="H20" s="172"/>
      <c r="I20" s="172"/>
      <c r="J20" s="172"/>
      <c r="K20" s="172"/>
      <c r="L20" s="172"/>
      <c r="M20" s="172"/>
      <c r="N20" s="118">
        <f>IF($B20="","",VLOOKUP(B20,'選手データ入力'!$A$2:$K$42,3,0))</f>
      </c>
      <c r="O20" s="118"/>
      <c r="P20" s="118"/>
      <c r="Q20" s="118"/>
      <c r="R20" s="118"/>
      <c r="S20" s="118"/>
      <c r="T20" s="118"/>
      <c r="U20" s="118"/>
      <c r="V20" s="118"/>
      <c r="W20" s="118">
        <f>IF($B20="","",VLOOKUP($B20,'選手データ入力'!$A$2:$K$42,4,0))</f>
      </c>
      <c r="X20" s="118"/>
      <c r="Y20" s="118">
        <f>IF($B20="","",VLOOKUP($B20,'選手データ入力'!$A$2:$K$42,5,0))</f>
      </c>
      <c r="Z20" s="118"/>
      <c r="AA20" s="118"/>
      <c r="AB20" s="118"/>
      <c r="AC20" s="118"/>
      <c r="AD20" s="118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Z20" s="26" t="str">
        <f t="shared" si="0"/>
        <v>ok</v>
      </c>
    </row>
    <row r="21" spans="1:52" ht="30" customHeight="1">
      <c r="A21" s="26">
        <v>8</v>
      </c>
      <c r="B21" s="171">
        <f>IF('選手データ入力'!A30="","",'選手データ入力'!A30)</f>
      </c>
      <c r="C21" s="118"/>
      <c r="D21" s="118"/>
      <c r="E21" s="172">
        <f>IF($B21="","",VLOOKUP($B21,'選手データ入力'!$A$2:$K$42,2,0))</f>
      </c>
      <c r="F21" s="172"/>
      <c r="G21" s="172"/>
      <c r="H21" s="172"/>
      <c r="I21" s="172"/>
      <c r="J21" s="172"/>
      <c r="K21" s="172"/>
      <c r="L21" s="172"/>
      <c r="M21" s="172"/>
      <c r="N21" s="118">
        <f>IF($B21="","",VLOOKUP(B21,'選手データ入力'!$A$2:$K$42,3,0))</f>
      </c>
      <c r="O21" s="118"/>
      <c r="P21" s="118"/>
      <c r="Q21" s="118"/>
      <c r="R21" s="118"/>
      <c r="S21" s="118"/>
      <c r="T21" s="118"/>
      <c r="U21" s="118"/>
      <c r="V21" s="118"/>
      <c r="W21" s="118">
        <f>IF($B21="","",VLOOKUP($B21,'選手データ入力'!$A$2:$K$42,4,0))</f>
      </c>
      <c r="X21" s="118"/>
      <c r="Y21" s="118">
        <f>IF($B21="","",VLOOKUP($B21,'選手データ入力'!$A$2:$K$42,5,0))</f>
      </c>
      <c r="Z21" s="118"/>
      <c r="AA21" s="118"/>
      <c r="AB21" s="118"/>
      <c r="AC21" s="118"/>
      <c r="AD21" s="118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Z21" s="26" t="str">
        <f t="shared" si="0"/>
        <v>ok</v>
      </c>
    </row>
    <row r="22" spans="1:52" ht="30" customHeight="1">
      <c r="A22" s="26">
        <v>9</v>
      </c>
      <c r="B22" s="171">
        <f>IF('選手データ入力'!A31="","",'選手データ入力'!A31)</f>
      </c>
      <c r="C22" s="118"/>
      <c r="D22" s="118"/>
      <c r="E22" s="172">
        <f>IF($B22="","",VLOOKUP($B22,'選手データ入力'!$A$2:$K$42,2,0))</f>
      </c>
      <c r="F22" s="172"/>
      <c r="G22" s="172"/>
      <c r="H22" s="172"/>
      <c r="I22" s="172"/>
      <c r="J22" s="172"/>
      <c r="K22" s="172"/>
      <c r="L22" s="172"/>
      <c r="M22" s="172"/>
      <c r="N22" s="118">
        <f>IF($B22="","",VLOOKUP(B22,'選手データ入力'!$A$2:$K$42,3,0))</f>
      </c>
      <c r="O22" s="118"/>
      <c r="P22" s="118"/>
      <c r="Q22" s="118"/>
      <c r="R22" s="118"/>
      <c r="S22" s="118"/>
      <c r="T22" s="118"/>
      <c r="U22" s="118"/>
      <c r="V22" s="118"/>
      <c r="W22" s="118">
        <f>IF($B22="","",VLOOKUP($B22,'選手データ入力'!$A$2:$K$42,4,0))</f>
      </c>
      <c r="X22" s="118"/>
      <c r="Y22" s="118">
        <f>IF($B22="","",VLOOKUP($B22,'選手データ入力'!$A$2:$K$42,5,0))</f>
      </c>
      <c r="Z22" s="118"/>
      <c r="AA22" s="118"/>
      <c r="AB22" s="118"/>
      <c r="AC22" s="118"/>
      <c r="AD22" s="11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Z22" s="26" t="str">
        <f t="shared" si="0"/>
        <v>ok</v>
      </c>
    </row>
    <row r="23" spans="1:52" ht="30" customHeight="1" thickBot="1">
      <c r="A23" s="26">
        <v>10</v>
      </c>
      <c r="B23" s="173">
        <f>IF('選手データ入力'!A32="","",'選手データ入力'!A32)</f>
      </c>
      <c r="C23" s="109"/>
      <c r="D23" s="109"/>
      <c r="E23" s="170">
        <f>IF($B23="","",VLOOKUP($B23,'選手データ入力'!$A$2:$K$42,2,0))</f>
      </c>
      <c r="F23" s="170"/>
      <c r="G23" s="170"/>
      <c r="H23" s="170"/>
      <c r="I23" s="170"/>
      <c r="J23" s="170"/>
      <c r="K23" s="170"/>
      <c r="L23" s="170"/>
      <c r="M23" s="170"/>
      <c r="N23" s="109">
        <f>IF($B23="","",VLOOKUP(B23,'選手データ入力'!$A$2:$K$42,3,0))</f>
      </c>
      <c r="O23" s="109"/>
      <c r="P23" s="109"/>
      <c r="Q23" s="109"/>
      <c r="R23" s="109"/>
      <c r="S23" s="109"/>
      <c r="T23" s="109"/>
      <c r="U23" s="109"/>
      <c r="V23" s="109"/>
      <c r="W23" s="109">
        <f>IF($B23="","",VLOOKUP($B23,'選手データ入力'!$A$2:$K$42,4,0))</f>
      </c>
      <c r="X23" s="109"/>
      <c r="Y23" s="109">
        <f>IF($B23="","",VLOOKUP($B23,'選手データ入力'!$A$2:$K$42,5,0))</f>
      </c>
      <c r="Z23" s="109"/>
      <c r="AA23" s="109"/>
      <c r="AB23" s="109"/>
      <c r="AC23" s="109"/>
      <c r="AD23" s="109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Z23" s="26" t="str">
        <f t="shared" si="0"/>
        <v>ok</v>
      </c>
    </row>
    <row r="24" spans="1:52" ht="30" customHeight="1">
      <c r="A24" s="26">
        <v>11</v>
      </c>
      <c r="B24" s="124">
        <f>IF('選手データ入力'!A33="","",'選手データ入力'!A33)</f>
      </c>
      <c r="C24" s="125"/>
      <c r="D24" s="125"/>
      <c r="E24" s="126">
        <f>IF($B24="","",VLOOKUP($B24,'選手データ入力'!$A$2:$K$42,2,0))</f>
      </c>
      <c r="F24" s="126"/>
      <c r="G24" s="126"/>
      <c r="H24" s="126"/>
      <c r="I24" s="126"/>
      <c r="J24" s="126"/>
      <c r="K24" s="126"/>
      <c r="L24" s="126"/>
      <c r="M24" s="126"/>
      <c r="N24" s="125">
        <f>IF($B24="","",VLOOKUP(B24,'選手データ入力'!$A$2:$K$42,3,0))</f>
      </c>
      <c r="O24" s="125"/>
      <c r="P24" s="125"/>
      <c r="Q24" s="125"/>
      <c r="R24" s="125"/>
      <c r="S24" s="125"/>
      <c r="T24" s="125"/>
      <c r="U24" s="125"/>
      <c r="V24" s="125"/>
      <c r="W24" s="125">
        <f>IF($B24="","",VLOOKUP($B24,'選手データ入力'!$A$2:$K$42,4,0))</f>
      </c>
      <c r="X24" s="125"/>
      <c r="Y24" s="125">
        <f>IF($B24="","",VLOOKUP($B24,'選手データ入力'!$A$2:$K$42,5,0))</f>
      </c>
      <c r="Z24" s="125"/>
      <c r="AA24" s="125"/>
      <c r="AB24" s="125"/>
      <c r="AC24" s="125"/>
      <c r="AD24" s="125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Z24" s="26" t="str">
        <f t="shared" si="0"/>
        <v>ok</v>
      </c>
    </row>
    <row r="25" spans="1:52" ht="30" customHeight="1">
      <c r="A25" s="26">
        <v>12</v>
      </c>
      <c r="B25" s="171">
        <f>IF('選手データ入力'!A34="","",'選手データ入力'!A34)</f>
      </c>
      <c r="C25" s="118"/>
      <c r="D25" s="118"/>
      <c r="E25" s="172">
        <f>IF($B25="","",VLOOKUP($B25,'選手データ入力'!$A$2:$K$42,2,0))</f>
      </c>
      <c r="F25" s="172"/>
      <c r="G25" s="172"/>
      <c r="H25" s="172"/>
      <c r="I25" s="172"/>
      <c r="J25" s="172"/>
      <c r="K25" s="172"/>
      <c r="L25" s="172"/>
      <c r="M25" s="172"/>
      <c r="N25" s="118">
        <f>IF($B25="","",VLOOKUP(B25,'選手データ入力'!$A$2:$K$42,3,0))</f>
      </c>
      <c r="O25" s="118"/>
      <c r="P25" s="118"/>
      <c r="Q25" s="118"/>
      <c r="R25" s="118"/>
      <c r="S25" s="118"/>
      <c r="T25" s="118"/>
      <c r="U25" s="118"/>
      <c r="V25" s="118"/>
      <c r="W25" s="118">
        <f>IF($B25="","",VLOOKUP($B25,'選手データ入力'!$A$2:$K$42,4,0))</f>
      </c>
      <c r="X25" s="118"/>
      <c r="Y25" s="118">
        <f>IF($B25="","",VLOOKUP($B25,'選手データ入力'!$A$2:$K$42,5,0))</f>
      </c>
      <c r="Z25" s="118"/>
      <c r="AA25" s="118"/>
      <c r="AB25" s="118"/>
      <c r="AC25" s="118"/>
      <c r="AD25" s="118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Z25" s="26" t="str">
        <f t="shared" si="0"/>
        <v>ok</v>
      </c>
    </row>
    <row r="26" spans="1:52" ht="30" customHeight="1">
      <c r="A26" s="26">
        <v>13</v>
      </c>
      <c r="B26" s="171">
        <f>IF('選手データ入力'!A35="","",'選手データ入力'!A35)</f>
      </c>
      <c r="C26" s="118"/>
      <c r="D26" s="118"/>
      <c r="E26" s="172">
        <f>IF($B26="","",VLOOKUP($B26,'選手データ入力'!$A$2:$K$42,2,0))</f>
      </c>
      <c r="F26" s="172"/>
      <c r="G26" s="172"/>
      <c r="H26" s="172"/>
      <c r="I26" s="172"/>
      <c r="J26" s="172"/>
      <c r="K26" s="172"/>
      <c r="L26" s="172"/>
      <c r="M26" s="172"/>
      <c r="N26" s="118">
        <f>IF($B26="","",VLOOKUP(B26,'選手データ入力'!$A$2:$K$42,3,0))</f>
      </c>
      <c r="O26" s="118"/>
      <c r="P26" s="118"/>
      <c r="Q26" s="118"/>
      <c r="R26" s="118"/>
      <c r="S26" s="118"/>
      <c r="T26" s="118"/>
      <c r="U26" s="118"/>
      <c r="V26" s="118"/>
      <c r="W26" s="118">
        <f>IF($B26="","",VLOOKUP($B26,'選手データ入力'!$A$2:$K$42,4,0))</f>
      </c>
      <c r="X26" s="118"/>
      <c r="Y26" s="118">
        <f>IF($B26="","",VLOOKUP($B26,'選手データ入力'!$A$2:$K$42,5,0))</f>
      </c>
      <c r="Z26" s="118"/>
      <c r="AA26" s="118"/>
      <c r="AB26" s="118"/>
      <c r="AC26" s="118"/>
      <c r="AD26" s="118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Z26" s="26" t="str">
        <f t="shared" si="0"/>
        <v>ok</v>
      </c>
    </row>
    <row r="27" spans="1:52" ht="30" customHeight="1">
      <c r="A27" s="26">
        <v>14</v>
      </c>
      <c r="B27" s="171">
        <f>IF('選手データ入力'!A36="","",'選手データ入力'!A36)</f>
      </c>
      <c r="C27" s="118"/>
      <c r="D27" s="118"/>
      <c r="E27" s="172">
        <f>IF($B27="","",VLOOKUP($B27,'選手データ入力'!$A$2:$K$42,2,0))</f>
      </c>
      <c r="F27" s="172"/>
      <c r="G27" s="172"/>
      <c r="H27" s="172"/>
      <c r="I27" s="172"/>
      <c r="J27" s="172"/>
      <c r="K27" s="172"/>
      <c r="L27" s="172"/>
      <c r="M27" s="172"/>
      <c r="N27" s="118">
        <f>IF($B27="","",VLOOKUP(B27,'選手データ入力'!$A$2:$K$42,3,0))</f>
      </c>
      <c r="O27" s="118"/>
      <c r="P27" s="118"/>
      <c r="Q27" s="118"/>
      <c r="R27" s="118"/>
      <c r="S27" s="118"/>
      <c r="T27" s="118"/>
      <c r="U27" s="118"/>
      <c r="V27" s="118"/>
      <c r="W27" s="118">
        <f>IF($B27="","",VLOOKUP($B27,'選手データ入力'!$A$2:$K$42,4,0))</f>
      </c>
      <c r="X27" s="118"/>
      <c r="Y27" s="118">
        <f>IF($B27="","",VLOOKUP($B27,'選手データ入力'!$A$2:$K$42,5,0))</f>
      </c>
      <c r="Z27" s="118"/>
      <c r="AA27" s="118"/>
      <c r="AB27" s="118"/>
      <c r="AC27" s="118"/>
      <c r="AD27" s="11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Z27" s="26" t="str">
        <f t="shared" si="0"/>
        <v>ok</v>
      </c>
    </row>
    <row r="28" spans="1:52" ht="30" customHeight="1" thickBot="1">
      <c r="A28" s="26">
        <v>15</v>
      </c>
      <c r="B28" s="173">
        <f>IF('選手データ入力'!A37="","",'選手データ入力'!A37)</f>
      </c>
      <c r="C28" s="109"/>
      <c r="D28" s="109"/>
      <c r="E28" s="170">
        <f>IF($B28="","",VLOOKUP($B28,'選手データ入力'!$A$2:$K$42,2,0))</f>
      </c>
      <c r="F28" s="170"/>
      <c r="G28" s="170"/>
      <c r="H28" s="170"/>
      <c r="I28" s="170"/>
      <c r="J28" s="170"/>
      <c r="K28" s="170"/>
      <c r="L28" s="170"/>
      <c r="M28" s="170"/>
      <c r="N28" s="109">
        <f>IF($B28="","",VLOOKUP(B28,'選手データ入力'!$A$2:$K$42,3,0))</f>
      </c>
      <c r="O28" s="109"/>
      <c r="P28" s="109"/>
      <c r="Q28" s="109"/>
      <c r="R28" s="109"/>
      <c r="S28" s="109"/>
      <c r="T28" s="109"/>
      <c r="U28" s="109"/>
      <c r="V28" s="109"/>
      <c r="W28" s="109">
        <f>IF($B28="","",VLOOKUP($B28,'選手データ入力'!$A$2:$K$42,4,0))</f>
      </c>
      <c r="X28" s="109"/>
      <c r="Y28" s="109">
        <f>IF($B28="","",VLOOKUP($B28,'選手データ入力'!$A$2:$K$42,5,0))</f>
      </c>
      <c r="Z28" s="109"/>
      <c r="AA28" s="109"/>
      <c r="AB28" s="109"/>
      <c r="AC28" s="109"/>
      <c r="AD28" s="109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Z28" s="26" t="str">
        <f t="shared" si="0"/>
        <v>ok</v>
      </c>
    </row>
    <row r="29" spans="1:52" ht="30" customHeight="1">
      <c r="A29" s="26">
        <v>16</v>
      </c>
      <c r="B29" s="124">
        <f>IF('選手データ入力'!A38="","",'選手データ入力'!A38)</f>
      </c>
      <c r="C29" s="125"/>
      <c r="D29" s="125"/>
      <c r="E29" s="126">
        <f>IF($B29="","",VLOOKUP($B29,'選手データ入力'!$A$2:$K$42,2,0))</f>
      </c>
      <c r="F29" s="126"/>
      <c r="G29" s="126"/>
      <c r="H29" s="126"/>
      <c r="I29" s="126"/>
      <c r="J29" s="126"/>
      <c r="K29" s="126"/>
      <c r="L29" s="126"/>
      <c r="M29" s="126"/>
      <c r="N29" s="125">
        <f>IF($B29="","",VLOOKUP(B29,'選手データ入力'!$A$2:$K$42,3,0))</f>
      </c>
      <c r="O29" s="125"/>
      <c r="P29" s="125"/>
      <c r="Q29" s="125"/>
      <c r="R29" s="125"/>
      <c r="S29" s="125"/>
      <c r="T29" s="125"/>
      <c r="U29" s="125"/>
      <c r="V29" s="125"/>
      <c r="W29" s="125">
        <f>IF($B29="","",VLOOKUP($B29,'選手データ入力'!$A$2:$K$42,4,0))</f>
      </c>
      <c r="X29" s="125"/>
      <c r="Y29" s="125">
        <f>IF($B29="","",VLOOKUP($B29,'選手データ入力'!$A$2:$K$42,5,0))</f>
      </c>
      <c r="Z29" s="125"/>
      <c r="AA29" s="125"/>
      <c r="AB29" s="125"/>
      <c r="AC29" s="125"/>
      <c r="AD29" s="125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8"/>
      <c r="AZ29" s="26" t="str">
        <f t="shared" si="0"/>
        <v>ok</v>
      </c>
    </row>
    <row r="30" spans="1:52" ht="30" customHeight="1">
      <c r="A30" s="26">
        <v>17</v>
      </c>
      <c r="B30" s="171">
        <f>IF('選手データ入力'!A39="","",'選手データ入力'!A39)</f>
      </c>
      <c r="C30" s="118"/>
      <c r="D30" s="118"/>
      <c r="E30" s="172">
        <f>IF($B30="","",VLOOKUP($B30,'選手データ入力'!$A$2:$K$42,2,0))</f>
      </c>
      <c r="F30" s="172"/>
      <c r="G30" s="172"/>
      <c r="H30" s="172"/>
      <c r="I30" s="172"/>
      <c r="J30" s="172"/>
      <c r="K30" s="172"/>
      <c r="L30" s="172"/>
      <c r="M30" s="172"/>
      <c r="N30" s="118">
        <f>IF($B30="","",VLOOKUP(B30,'選手データ入力'!$A$2:$K$42,3,0))</f>
      </c>
      <c r="O30" s="118"/>
      <c r="P30" s="118"/>
      <c r="Q30" s="118"/>
      <c r="R30" s="118"/>
      <c r="S30" s="118"/>
      <c r="T30" s="118"/>
      <c r="U30" s="118"/>
      <c r="V30" s="118"/>
      <c r="W30" s="118">
        <f>IF($B30="","",VLOOKUP($B30,'選手データ入力'!$A$2:$K$42,4,0))</f>
      </c>
      <c r="X30" s="118"/>
      <c r="Y30" s="118">
        <f>IF($B30="","",VLOOKUP($B30,'選手データ入力'!$A$2:$K$42,5,0))</f>
      </c>
      <c r="Z30" s="118"/>
      <c r="AA30" s="118"/>
      <c r="AB30" s="118"/>
      <c r="AC30" s="118"/>
      <c r="AD30" s="118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Z30" s="26" t="str">
        <f t="shared" si="0"/>
        <v>ok</v>
      </c>
    </row>
    <row r="31" spans="1:52" ht="30" customHeight="1">
      <c r="A31" s="26">
        <v>18</v>
      </c>
      <c r="B31" s="171">
        <f>IF('選手データ入力'!A40="","",'選手データ入力'!A40)</f>
      </c>
      <c r="C31" s="118"/>
      <c r="D31" s="118"/>
      <c r="E31" s="172">
        <f>IF($B31="","",VLOOKUP($B31,'選手データ入力'!$A$2:$K$42,2,0))</f>
      </c>
      <c r="F31" s="172"/>
      <c r="G31" s="172"/>
      <c r="H31" s="172"/>
      <c r="I31" s="172"/>
      <c r="J31" s="172"/>
      <c r="K31" s="172"/>
      <c r="L31" s="172"/>
      <c r="M31" s="172"/>
      <c r="N31" s="118">
        <f>IF($B31="","",VLOOKUP(B31,'選手データ入力'!$A$2:$K$42,3,0))</f>
      </c>
      <c r="O31" s="118"/>
      <c r="P31" s="118"/>
      <c r="Q31" s="118"/>
      <c r="R31" s="118"/>
      <c r="S31" s="118"/>
      <c r="T31" s="118"/>
      <c r="U31" s="118"/>
      <c r="V31" s="118"/>
      <c r="W31" s="118">
        <f>IF($B31="","",VLOOKUP($B31,'選手データ入力'!$A$2:$K$42,4,0))</f>
      </c>
      <c r="X31" s="118"/>
      <c r="Y31" s="118">
        <f>IF($B31="","",VLOOKUP($B31,'選手データ入力'!$A$2:$K$42,5,0))</f>
      </c>
      <c r="Z31" s="118"/>
      <c r="AA31" s="118"/>
      <c r="AB31" s="118"/>
      <c r="AC31" s="118"/>
      <c r="AD31" s="118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0"/>
      <c r="AZ31" s="26" t="str">
        <f t="shared" si="0"/>
        <v>ok</v>
      </c>
    </row>
    <row r="32" spans="1:52" ht="30" customHeight="1">
      <c r="A32" s="26">
        <v>19</v>
      </c>
      <c r="B32" s="171">
        <f>IF('選手データ入力'!A41="","",'選手データ入力'!A41)</f>
      </c>
      <c r="C32" s="118"/>
      <c r="D32" s="118"/>
      <c r="E32" s="172">
        <f>IF($B32="","",VLOOKUP($B32,'選手データ入力'!$A$2:$K$42,2,0))</f>
      </c>
      <c r="F32" s="172"/>
      <c r="G32" s="172"/>
      <c r="H32" s="172"/>
      <c r="I32" s="172"/>
      <c r="J32" s="172"/>
      <c r="K32" s="172"/>
      <c r="L32" s="172"/>
      <c r="M32" s="172"/>
      <c r="N32" s="118">
        <f>IF($B32="","",VLOOKUP(B32,'選手データ入力'!$A$2:$K$42,3,0))</f>
      </c>
      <c r="O32" s="118"/>
      <c r="P32" s="118"/>
      <c r="Q32" s="118"/>
      <c r="R32" s="118"/>
      <c r="S32" s="118"/>
      <c r="T32" s="118"/>
      <c r="U32" s="118"/>
      <c r="V32" s="118"/>
      <c r="W32" s="118">
        <f>IF($B32="","",VLOOKUP($B32,'選手データ入力'!$A$2:$K$42,4,0))</f>
      </c>
      <c r="X32" s="118"/>
      <c r="Y32" s="118">
        <f>IF($B32="","",VLOOKUP($B32,'選手データ入力'!$A$2:$K$42,5,0))</f>
      </c>
      <c r="Z32" s="118"/>
      <c r="AA32" s="118"/>
      <c r="AB32" s="118"/>
      <c r="AC32" s="118"/>
      <c r="AD32" s="118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0"/>
      <c r="AZ32" s="26" t="str">
        <f t="shared" si="0"/>
        <v>ok</v>
      </c>
    </row>
    <row r="33" spans="1:52" ht="30" customHeight="1" thickBot="1">
      <c r="A33" s="26">
        <v>20</v>
      </c>
      <c r="B33" s="173">
        <f>IF('選手データ入力'!A42="","",'選手データ入力'!A42)</f>
      </c>
      <c r="C33" s="109"/>
      <c r="D33" s="109"/>
      <c r="E33" s="170">
        <f>IF($B33="","",VLOOKUP($B33,'選手データ入力'!$A$2:$K$42,2,0))</f>
      </c>
      <c r="F33" s="170"/>
      <c r="G33" s="170"/>
      <c r="H33" s="170"/>
      <c r="I33" s="170"/>
      <c r="J33" s="170"/>
      <c r="K33" s="170"/>
      <c r="L33" s="170"/>
      <c r="M33" s="170"/>
      <c r="N33" s="109">
        <f>IF($B33="","",VLOOKUP(B33,'選手データ入力'!$A$2:$K$42,3,0))</f>
      </c>
      <c r="O33" s="109"/>
      <c r="P33" s="109"/>
      <c r="Q33" s="109"/>
      <c r="R33" s="109"/>
      <c r="S33" s="109"/>
      <c r="T33" s="109"/>
      <c r="U33" s="109"/>
      <c r="V33" s="109"/>
      <c r="W33" s="109">
        <f>IF($B33="","",VLOOKUP($B33,'選手データ入力'!$A$2:$K$42,4,0))</f>
      </c>
      <c r="X33" s="109"/>
      <c r="Y33" s="109">
        <f>IF($B33="","",VLOOKUP($B33,'選手データ入力'!$A$2:$K$42,5,0))</f>
      </c>
      <c r="Z33" s="109"/>
      <c r="AA33" s="109"/>
      <c r="AB33" s="109"/>
      <c r="AC33" s="109"/>
      <c r="AD33" s="109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Z33" s="26" t="str">
        <f t="shared" si="0"/>
        <v>ok</v>
      </c>
    </row>
    <row r="34" spans="2:54" ht="45" customHeight="1">
      <c r="B34" s="175" t="s">
        <v>73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64"/>
      <c r="AZ34" s="65"/>
      <c r="BA34" s="65"/>
      <c r="BB34" s="65"/>
    </row>
    <row r="35" spans="2:54" ht="45" customHeight="1">
      <c r="B35" s="41"/>
      <c r="C35" s="42" t="s">
        <v>49</v>
      </c>
      <c r="D35" s="42"/>
      <c r="E35" s="34"/>
      <c r="F35" s="42"/>
      <c r="G35" s="42"/>
      <c r="H35" s="42"/>
      <c r="I35" s="35"/>
      <c r="J35" s="35"/>
      <c r="K35" s="35"/>
      <c r="L35" s="174" t="str">
        <f>'基本入力'!$B$1</f>
        <v>第11回北海道高等学校体育連盟空知支部陸上競技選手権大会
兼第71回北海道高等学校陸上競技選手権大会空知支部予選会</v>
      </c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72" t="s">
        <v>50</v>
      </c>
      <c r="AQ35" s="34"/>
      <c r="AR35" s="34"/>
      <c r="AS35" s="34"/>
      <c r="AT35" s="34"/>
      <c r="AU35" s="34"/>
      <c r="AV35" s="34"/>
      <c r="AW35" s="34"/>
      <c r="AX35" s="36"/>
      <c r="AY35" s="33"/>
      <c r="AZ35" s="34"/>
      <c r="BA35" s="34"/>
      <c r="BB35" s="34"/>
    </row>
    <row r="36" spans="2:54" ht="45" customHeight="1" thickBot="1">
      <c r="B36" s="43"/>
      <c r="C36" s="44"/>
      <c r="D36" s="44"/>
      <c r="E36" s="159" t="s">
        <v>74</v>
      </c>
      <c r="F36" s="159"/>
      <c r="G36" s="159"/>
      <c r="H36" s="159">
        <v>30</v>
      </c>
      <c r="I36" s="159"/>
      <c r="J36" s="159" t="s">
        <v>75</v>
      </c>
      <c r="K36" s="159"/>
      <c r="L36" s="160"/>
      <c r="M36" s="160"/>
      <c r="N36" s="159" t="s">
        <v>76</v>
      </c>
      <c r="O36" s="159"/>
      <c r="P36" s="160"/>
      <c r="Q36" s="160"/>
      <c r="R36" s="159" t="s">
        <v>77</v>
      </c>
      <c r="S36" s="159"/>
      <c r="T36" s="44"/>
      <c r="U36" s="44"/>
      <c r="V36" s="162">
        <f>IF('基本入力'!$B$2="","",'基本入力'!$B$2)</f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73"/>
      <c r="AI36" s="164" t="s">
        <v>71</v>
      </c>
      <c r="AJ36" s="164"/>
      <c r="AK36" s="164"/>
      <c r="AL36" s="164"/>
      <c r="AM36" s="38"/>
      <c r="AN36" s="163">
        <f>IF('基本入力'!$B$9="","",'基本入力'!$B$9)</f>
      </c>
      <c r="AO36" s="163"/>
      <c r="AP36" s="163"/>
      <c r="AQ36" s="163"/>
      <c r="AR36" s="163"/>
      <c r="AS36" s="163"/>
      <c r="AT36" s="163"/>
      <c r="AU36" s="163"/>
      <c r="AV36" s="63"/>
      <c r="AW36" s="40" t="s">
        <v>51</v>
      </c>
      <c r="AX36" s="39"/>
      <c r="AY36" s="66"/>
      <c r="AZ36" s="34"/>
      <c r="BA36" s="34"/>
      <c r="BB36" s="34"/>
    </row>
    <row r="38" spans="31:50" ht="28.5">
      <c r="AE38" s="71" t="str">
        <f>IF(COUNTIF(AE14:AE33,"○")+COUNTIF('女子一覧（様式１）'!AE14:AE33,"○")&gt;3,"４つ以上あるぞー!!!","ok")</f>
        <v>ok</v>
      </c>
      <c r="AF38" s="71" t="str">
        <f>IF(COUNTIF(AF14:AF33,"○")+COUNTIF('女子一覧（様式１）'!AF14:AF33,"○")&gt;3,"４つ以上あるぞー!!!","ok")</f>
        <v>ok</v>
      </c>
      <c r="AG38" s="71" t="str">
        <f>IF(COUNTIF(AG14:AG33,"○")+COUNTIF('女子一覧（様式１）'!AG14:AG33,"○")&gt;3,"４つ以上あるぞー!!!","ok")</f>
        <v>ok</v>
      </c>
      <c r="AH38" s="71" t="str">
        <f>IF(COUNTIF(AH14:AH33,"○")+COUNTIF('女子一覧（様式１）'!AH14:AH33,"○")&gt;3,"４つ以上あるぞー!!!","ok")</f>
        <v>ok</v>
      </c>
      <c r="AI38" s="71" t="str">
        <f>IF(COUNTIF(AI14:AI33,"○")+COUNTIF('女子一覧（様式１）'!AI14:AI33,"○")&gt;3,"４つ以上あるぞー!!!","ok")</f>
        <v>ok</v>
      </c>
      <c r="AJ38" s="71" t="str">
        <f>IF(COUNTIF(AJ14:AJ33,"○")+COUNTIF('女子一覧（様式１）'!AJ14:AJ33,"○")&gt;3,"４つ以上あるぞー!!!","ok")</f>
        <v>ok</v>
      </c>
      <c r="AK38" s="71" t="str">
        <f>IF(COUNTIF(AK14:AK33,"○")+COUNTIF('女子一覧（様式１）'!AK14:AK33,"○")&gt;3,"４つ以上あるぞー!!!","ok")</f>
        <v>ok</v>
      </c>
      <c r="AL38" s="71" t="str">
        <f>IF(COUNTIF(AL14:AL33,"○")+COUNTIF('女子一覧（様式１）'!AL14:AL33,"○")&gt;3,"４つ以上あるぞー!!!","ok")</f>
        <v>ok</v>
      </c>
      <c r="AM38" s="71" t="str">
        <f>IF(COUNTIF(AM14:AM33,"○")+COUNTIF('女子一覧（様式１）'!AM14:AM33,"○")&gt;3,"４つ以上あるぞー!!!","ok")</f>
        <v>ok</v>
      </c>
      <c r="AN38" s="71" t="str">
        <f>IF(COUNTIF(AN14:AN33,"○")+COUNTIF('女子一覧（様式１）'!AN14:AN33,"○")&gt;3,"４つ以上あるぞー!!!","ok")</f>
        <v>ok</v>
      </c>
      <c r="AO38" s="71" t="str">
        <f>IF(COUNTIF(AO14:AO33,"○")+COUNTIF('女子一覧（様式１）'!AO14:AO33,"○")&gt;3,"４つ以上あるぞー!!!","ok")</f>
        <v>ok</v>
      </c>
      <c r="AP38" s="71" t="str">
        <f>IF(COUNTIF(AP14:AP33,"○")+COUNTIF('女子一覧（様式１）'!AP14:AP33,"○")&gt;3,"４つ以上あるぞー!!!","ok")</f>
        <v>ok</v>
      </c>
      <c r="AQ38" s="71" t="str">
        <f>IF(COUNTIF(AQ14:AQ33,"○")+COUNTIF('女子一覧（様式１）'!AQ14:AQ33,"○")&gt;3,"４つ以上あるぞー!!!","ok")</f>
        <v>ok</v>
      </c>
      <c r="AR38" s="71" t="str">
        <f>IF(COUNTIF(AR14:AR33,"○")+COUNTIF('女子一覧（様式１）'!AR14:AR33,"○")&gt;3,"４つ以上あるぞー!!!","ok")</f>
        <v>ok</v>
      </c>
      <c r="AS38" s="71" t="str">
        <f>IF(COUNTIF(AS14:AS33,"○")+COUNTIF('女子一覧（様式１）'!AS14:AS33,"○")&gt;3,"４つ以上あるぞー!!!","ok")</f>
        <v>ok</v>
      </c>
      <c r="AT38" s="71" t="str">
        <f>IF(COUNTIF(AT14:AT33,"○")+COUNTIF('女子一覧（様式１）'!AT14:AT33,"○")&gt;3,"４つ以上あるぞー!!!","ok")</f>
        <v>ok</v>
      </c>
      <c r="AU38" s="71" t="str">
        <f>IF(COUNTIF(AU14:AU33,"○")+COUNTIF('女子一覧（様式１）'!AU14:AU33,"○")&gt;3,"４つ以上あるぞー!!!","ok")</f>
        <v>ok</v>
      </c>
      <c r="AV38" s="71" t="str">
        <f>IF(COUNTIF(AV14:AV33,"○")+COUNTIF('女子一覧（様式１）'!AV14:AV33,"○")&gt;3,"４つ以上あるぞー!!!","ok")</f>
        <v>ok</v>
      </c>
      <c r="AW38" s="71" t="str">
        <f>IF(COUNTIF(AW14:AW33,"○")+COUNTIF('女子一覧（様式１）'!AV14:AV33,"○")=0,"ok",IF(COUNTIF(AW14:AW33,"○")+COUNTIF('女子一覧（様式１）'!AV14:AV33,"○")&lt;4,"３以下だぞー!!!",IF(COUNTIF(AW14:AW33,"○")+COUNTIF('女子一覧（様式１）'!AV14:AV33,"○")&gt;6,"７以上だぞー!!!","ok")))</f>
        <v>ok</v>
      </c>
      <c r="AX38" s="71" t="str">
        <f>IF(COUNTIF(AX14:AX33,"○")+COUNTIF('女子一覧（様式１）'!AW14:AW33,"○")=0,"ok",IF(COUNTIF(AX14:AX33,"○")+COUNTIF('女子一覧（様式１）'!AW14:AW33,"○")&lt;4,"３以下だぞー!!!",IF(COUNTIF(AX14:AX33,"○")+COUNTIF('女子一覧（様式１）'!AW14:AW33,"○")&gt;6,"７以上だぞー!!!","ok")))</f>
        <v>ok</v>
      </c>
    </row>
  </sheetData>
  <sheetProtection/>
  <mergeCells count="152">
    <mergeCell ref="AT7:AT13"/>
    <mergeCell ref="V36:AG36"/>
    <mergeCell ref="AI36:AL36"/>
    <mergeCell ref="L35:AO35"/>
    <mergeCell ref="AN36:AU36"/>
    <mergeCell ref="B34:AX34"/>
    <mergeCell ref="E36:G36"/>
    <mergeCell ref="J36:K36"/>
    <mergeCell ref="N36:O36"/>
    <mergeCell ref="R36:S36"/>
    <mergeCell ref="H36:I36"/>
    <mergeCell ref="L36:M36"/>
    <mergeCell ref="P36:Q36"/>
    <mergeCell ref="O4:Z4"/>
    <mergeCell ref="W6:X13"/>
    <mergeCell ref="AE6:AV6"/>
    <mergeCell ref="Y6:AD13"/>
    <mergeCell ref="AG5:AX5"/>
    <mergeCell ref="O5:Z5"/>
    <mergeCell ref="AV7:AV13"/>
    <mergeCell ref="AM7:AM13"/>
    <mergeCell ref="AN7:AN13"/>
    <mergeCell ref="B3:B5"/>
    <mergeCell ref="C3:M5"/>
    <mergeCell ref="Y14:AD14"/>
    <mergeCell ref="N3:N5"/>
    <mergeCell ref="W14:X14"/>
    <mergeCell ref="AA3:AF4"/>
    <mergeCell ref="AA5:AF5"/>
    <mergeCell ref="O3:Z3"/>
    <mergeCell ref="AO7:AO13"/>
    <mergeCell ref="AQ7:AQ13"/>
    <mergeCell ref="B6:D13"/>
    <mergeCell ref="E6:M13"/>
    <mergeCell ref="N14:V14"/>
    <mergeCell ref="N6:V13"/>
    <mergeCell ref="AI7:AI13"/>
    <mergeCell ref="AJ7:AJ13"/>
    <mergeCell ref="AK7:AK13"/>
    <mergeCell ref="AP7:AP13"/>
    <mergeCell ref="B14:D14"/>
    <mergeCell ref="E14:M14"/>
    <mergeCell ref="AU7:AU13"/>
    <mergeCell ref="AE7:AE13"/>
    <mergeCell ref="AF7:AF13"/>
    <mergeCell ref="AG7:AG13"/>
    <mergeCell ref="AH7:AH13"/>
    <mergeCell ref="AL7:AL13"/>
    <mergeCell ref="AR7:AR13"/>
    <mergeCell ref="AS7:AS13"/>
    <mergeCell ref="Y15:AD15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B15:D15"/>
    <mergeCell ref="E15:M15"/>
    <mergeCell ref="N15:V15"/>
    <mergeCell ref="W15:X15"/>
    <mergeCell ref="B19:D19"/>
    <mergeCell ref="E19:M19"/>
    <mergeCell ref="N19:V19"/>
    <mergeCell ref="W19:X19"/>
    <mergeCell ref="Y17:AD17"/>
    <mergeCell ref="B18:D18"/>
    <mergeCell ref="E18:M18"/>
    <mergeCell ref="N18:V18"/>
    <mergeCell ref="W18:X18"/>
    <mergeCell ref="Y18:AD18"/>
    <mergeCell ref="B21:D21"/>
    <mergeCell ref="E21:M21"/>
    <mergeCell ref="N21:V21"/>
    <mergeCell ref="W21:X21"/>
    <mergeCell ref="Y19:AD19"/>
    <mergeCell ref="B20:D20"/>
    <mergeCell ref="E20:M20"/>
    <mergeCell ref="N20:V20"/>
    <mergeCell ref="W20:X20"/>
    <mergeCell ref="Y20:AD20"/>
    <mergeCell ref="B23:D23"/>
    <mergeCell ref="E23:M23"/>
    <mergeCell ref="N23:V23"/>
    <mergeCell ref="W23:X23"/>
    <mergeCell ref="Y21:AD21"/>
    <mergeCell ref="B22:D22"/>
    <mergeCell ref="E22:M22"/>
    <mergeCell ref="N22:V22"/>
    <mergeCell ref="W22:X22"/>
    <mergeCell ref="Y22:AD22"/>
    <mergeCell ref="N27:V27"/>
    <mergeCell ref="W27:X27"/>
    <mergeCell ref="B26:D26"/>
    <mergeCell ref="E26:M26"/>
    <mergeCell ref="Y23:AD23"/>
    <mergeCell ref="B24:D24"/>
    <mergeCell ref="E24:M24"/>
    <mergeCell ref="N24:V24"/>
    <mergeCell ref="W24:X24"/>
    <mergeCell ref="Y24:AD24"/>
    <mergeCell ref="B28:D28"/>
    <mergeCell ref="E28:M28"/>
    <mergeCell ref="N28:V28"/>
    <mergeCell ref="W28:X28"/>
    <mergeCell ref="B25:D25"/>
    <mergeCell ref="E25:M25"/>
    <mergeCell ref="N25:V25"/>
    <mergeCell ref="W25:X25"/>
    <mergeCell ref="B27:D27"/>
    <mergeCell ref="E27:M27"/>
    <mergeCell ref="E31:M31"/>
    <mergeCell ref="N31:V31"/>
    <mergeCell ref="Y31:AD31"/>
    <mergeCell ref="B30:D30"/>
    <mergeCell ref="E30:M30"/>
    <mergeCell ref="N26:V26"/>
    <mergeCell ref="W26:X26"/>
    <mergeCell ref="B29:D29"/>
    <mergeCell ref="E29:M29"/>
    <mergeCell ref="N29:V29"/>
    <mergeCell ref="Y27:AD27"/>
    <mergeCell ref="E33:M33"/>
    <mergeCell ref="N33:V33"/>
    <mergeCell ref="W33:X33"/>
    <mergeCell ref="B32:D32"/>
    <mergeCell ref="E32:M32"/>
    <mergeCell ref="N32:V32"/>
    <mergeCell ref="B33:D33"/>
    <mergeCell ref="Y30:AD30"/>
    <mergeCell ref="B31:D31"/>
    <mergeCell ref="N30:V30"/>
    <mergeCell ref="W30:X30"/>
    <mergeCell ref="Y33:AD33"/>
    <mergeCell ref="W31:X31"/>
    <mergeCell ref="Y29:AD29"/>
    <mergeCell ref="W32:X32"/>
    <mergeCell ref="Y32:AD32"/>
    <mergeCell ref="W29:X29"/>
    <mergeCell ref="Y26:AD26"/>
    <mergeCell ref="AX6:AX13"/>
    <mergeCell ref="Y28:AD28"/>
    <mergeCell ref="AK1:AX1"/>
    <mergeCell ref="B2:AX2"/>
    <mergeCell ref="AG3:AX3"/>
    <mergeCell ref="AG4:AX4"/>
    <mergeCell ref="AW6:AW13"/>
    <mergeCell ref="Y25:AD25"/>
    <mergeCell ref="B1:AJ1"/>
  </mergeCells>
  <conditionalFormatting sqref="AZ14:AZ33">
    <cfRule type="cellIs" priority="3" dxfId="1" operator="notEqual" stopIfTrue="1">
      <formula>"ok"</formula>
    </cfRule>
  </conditionalFormatting>
  <conditionalFormatting sqref="AE38:AX38">
    <cfRule type="cellIs" priority="1" dxfId="0" operator="notEqual" stopIfTrue="1">
      <formula>"ok"</formula>
    </cfRule>
  </conditionalFormatting>
  <dataValidations count="1">
    <dataValidation type="list" allowBlank="1" showInputMessage="1" showErrorMessage="1" sqref="AE14:AX33">
      <formula1>$CD$1:$CD$2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F295"/>
  <sheetViews>
    <sheetView view="pageBreakPreview" zoomScaleSheetLayoutView="100" workbookViewId="0" topLeftCell="A22">
      <selection activeCell="B23" sqref="B23:AD23"/>
    </sheetView>
  </sheetViews>
  <sheetFormatPr defaultColWidth="2.25390625" defaultRowHeight="13.5"/>
  <cols>
    <col min="1" max="5" width="2.25390625" style="18" customWidth="1"/>
    <col min="6" max="6" width="4.125" style="18" customWidth="1"/>
    <col min="7" max="13" width="2.25390625" style="18" customWidth="1"/>
    <col min="14" max="14" width="5.875" style="18" customWidth="1"/>
    <col min="15" max="16" width="2.25390625" style="18" customWidth="1"/>
    <col min="17" max="17" width="5.375" style="18" customWidth="1"/>
    <col min="18" max="18" width="2.25390625" style="18" customWidth="1"/>
    <col min="19" max="19" width="4.00390625" style="18" customWidth="1"/>
    <col min="20" max="28" width="2.25390625" style="18" customWidth="1"/>
    <col min="29" max="29" width="3.75390625" style="18" customWidth="1"/>
    <col min="30" max="30" width="2.375" style="18" customWidth="1"/>
    <col min="31" max="16384" width="2.25390625" style="18" customWidth="1"/>
  </cols>
  <sheetData>
    <row r="1" spans="1:32" ht="13.5">
      <c r="A1" s="178" t="s">
        <v>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11" t="s">
        <v>44</v>
      </c>
    </row>
    <row r="2" spans="2:32" ht="17.25">
      <c r="B2" s="194" t="s">
        <v>105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F2" s="211"/>
    </row>
    <row r="3" spans="2:32" s="19" customFormat="1" ht="18.75" customHeight="1">
      <c r="B3" s="195" t="s">
        <v>39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8" t="s">
        <v>59</v>
      </c>
      <c r="P3" s="199"/>
      <c r="Q3" s="195" t="s">
        <v>40</v>
      </c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F3" s="211"/>
    </row>
    <row r="4" spans="2:32" ht="31.5" customHeight="1">
      <c r="B4" s="202">
        <f>IF('選手データ入力'!G3="","",VLOOKUP(B6,'選手データ入力'!$A$2:$K$42,7,0))</f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0"/>
      <c r="P4" s="201"/>
      <c r="Q4" s="180" t="s">
        <v>38</v>
      </c>
      <c r="R4" s="181"/>
      <c r="S4" s="181"/>
      <c r="T4" s="181"/>
      <c r="U4" s="182"/>
      <c r="V4" s="202">
        <f>IF('選手データ入力'!J3="","",VLOOKUP(B6,'選手データ入力'!$A$2:$K$42,10,0))</f>
      </c>
      <c r="W4" s="203"/>
      <c r="X4" s="203"/>
      <c r="Y4" s="203"/>
      <c r="Z4" s="203"/>
      <c r="AA4" s="203"/>
      <c r="AB4" s="203"/>
      <c r="AC4" s="203"/>
      <c r="AD4" s="204"/>
      <c r="AF4" s="211"/>
    </row>
    <row r="5" spans="2:32" ht="18.75" customHeight="1">
      <c r="B5" s="180" t="s">
        <v>65</v>
      </c>
      <c r="C5" s="181"/>
      <c r="D5" s="181"/>
      <c r="E5" s="181"/>
      <c r="F5" s="182"/>
      <c r="G5" s="180" t="s">
        <v>41</v>
      </c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180" t="s">
        <v>1</v>
      </c>
      <c r="S5" s="182"/>
      <c r="T5" s="180" t="s">
        <v>42</v>
      </c>
      <c r="U5" s="181"/>
      <c r="V5" s="181"/>
      <c r="W5" s="181"/>
      <c r="X5" s="181"/>
      <c r="Y5" s="181"/>
      <c r="Z5" s="181"/>
      <c r="AA5" s="181"/>
      <c r="AB5" s="181"/>
      <c r="AC5" s="181"/>
      <c r="AD5" s="182"/>
      <c r="AF5" s="211"/>
    </row>
    <row r="6" spans="2:32" ht="27" customHeight="1">
      <c r="B6" s="184">
        <f>'女子一覧（様式１）'!$B$14</f>
      </c>
      <c r="C6" s="185"/>
      <c r="D6" s="185"/>
      <c r="E6" s="185"/>
      <c r="F6" s="186"/>
      <c r="G6" s="184">
        <f>IF('選手データ入力'!B3="","",VLOOKUP(B6,'選手データ入力'!A2:K42,2,0))</f>
      </c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90">
        <f>IF('選手データ入力'!D3="","",VLOOKUP(B6,'選手データ入力'!A2:K42,4,0))</f>
      </c>
      <c r="S6" s="191"/>
      <c r="T6" s="184">
        <f>IF(B6="","",'基本入力'!$B$10)</f>
      </c>
      <c r="U6" s="185"/>
      <c r="V6" s="185"/>
      <c r="W6" s="185"/>
      <c r="X6" s="185"/>
      <c r="Y6" s="185"/>
      <c r="Z6" s="185"/>
      <c r="AA6" s="185"/>
      <c r="AB6" s="185"/>
      <c r="AC6" s="185"/>
      <c r="AD6" s="186"/>
      <c r="AF6" s="211"/>
    </row>
    <row r="7" spans="2:32" ht="27" customHeight="1">
      <c r="B7" s="187"/>
      <c r="C7" s="188"/>
      <c r="D7" s="188"/>
      <c r="E7" s="188"/>
      <c r="F7" s="189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92"/>
      <c r="S7" s="193"/>
      <c r="T7" s="187"/>
      <c r="U7" s="188"/>
      <c r="V7" s="188"/>
      <c r="W7" s="188"/>
      <c r="X7" s="188"/>
      <c r="Y7" s="188"/>
      <c r="Z7" s="188"/>
      <c r="AA7" s="188"/>
      <c r="AB7" s="188"/>
      <c r="AC7" s="188"/>
      <c r="AD7" s="189"/>
      <c r="AF7" s="211"/>
    </row>
    <row r="8" spans="1:32" ht="13.5">
      <c r="A8" s="178" t="s">
        <v>92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211"/>
    </row>
    <row r="9" spans="2:32" ht="17.25">
      <c r="B9" s="194" t="str">
        <f>$B$2</f>
        <v>第11回北海道高等学校体育連盟空知支部陸上競技選手権大会　個人申込書（様式２）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F9" s="211"/>
    </row>
    <row r="10" spans="2:32" ht="18.75" customHeight="1">
      <c r="B10" s="195" t="s">
        <v>39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198" t="s">
        <v>59</v>
      </c>
      <c r="P10" s="199"/>
      <c r="Q10" s="195" t="s">
        <v>40</v>
      </c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F10" s="211"/>
    </row>
    <row r="11" spans="2:32" ht="31.5" customHeight="1">
      <c r="B11" s="202">
        <f>IF('選手データ入力'!G4="","",VLOOKUP(B13,'選手データ入力'!$A$2:$K$42,7,0))</f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200"/>
      <c r="P11" s="201"/>
      <c r="Q11" s="180" t="s">
        <v>38</v>
      </c>
      <c r="R11" s="181"/>
      <c r="S11" s="181"/>
      <c r="T11" s="181"/>
      <c r="U11" s="182"/>
      <c r="V11" s="202">
        <f>IF('選手データ入力'!J4="","",VLOOKUP(B13,'選手データ入力'!$A$2:$K$42,10,0))</f>
      </c>
      <c r="W11" s="203"/>
      <c r="X11" s="203"/>
      <c r="Y11" s="203"/>
      <c r="Z11" s="203"/>
      <c r="AA11" s="203"/>
      <c r="AB11" s="203"/>
      <c r="AC11" s="203"/>
      <c r="AD11" s="204"/>
      <c r="AF11" s="211"/>
    </row>
    <row r="12" spans="2:32" ht="18.75" customHeight="1">
      <c r="B12" s="180" t="s">
        <v>65</v>
      </c>
      <c r="C12" s="181"/>
      <c r="D12" s="181"/>
      <c r="E12" s="181"/>
      <c r="F12" s="182"/>
      <c r="G12" s="180" t="s">
        <v>41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2"/>
      <c r="R12" s="180" t="s">
        <v>1</v>
      </c>
      <c r="S12" s="182"/>
      <c r="T12" s="180" t="s">
        <v>42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2"/>
      <c r="AF12" s="211"/>
    </row>
    <row r="13" spans="2:32" ht="27" customHeight="1">
      <c r="B13" s="184">
        <f>'女子一覧（様式１）'!$B$15</f>
      </c>
      <c r="C13" s="185"/>
      <c r="D13" s="185"/>
      <c r="E13" s="185"/>
      <c r="F13" s="186"/>
      <c r="G13" s="184">
        <f>IF(B11="","",VLOOKUP(B13,'選手データ入力'!$A$2:$K$42,2,0))</f>
      </c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R13" s="190">
        <f>IF(B11="","",VLOOKUP(B13,'選手データ入力'!$A$2:$K$42,4,0))</f>
      </c>
      <c r="S13" s="191"/>
      <c r="T13" s="184">
        <f>IF(B13="","",'基本入力'!$B$10)</f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6"/>
      <c r="AF13" s="211"/>
    </row>
    <row r="14" spans="2:32" ht="27" customHeight="1">
      <c r="B14" s="187"/>
      <c r="C14" s="188"/>
      <c r="D14" s="188"/>
      <c r="E14" s="188"/>
      <c r="F14" s="189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92"/>
      <c r="S14" s="193"/>
      <c r="T14" s="187"/>
      <c r="U14" s="188"/>
      <c r="V14" s="188"/>
      <c r="W14" s="188"/>
      <c r="X14" s="188"/>
      <c r="Y14" s="188"/>
      <c r="Z14" s="188"/>
      <c r="AA14" s="188"/>
      <c r="AB14" s="188"/>
      <c r="AC14" s="188"/>
      <c r="AD14" s="189"/>
      <c r="AF14" s="211"/>
    </row>
    <row r="15" spans="1:32" ht="13.5">
      <c r="A15" s="178" t="s">
        <v>92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211"/>
    </row>
    <row r="16" spans="2:32" ht="17.25">
      <c r="B16" s="194" t="str">
        <f>$B$2</f>
        <v>第11回北海道高等学校体育連盟空知支部陸上競技選手権大会　個人申込書（様式２）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F16" s="211"/>
    </row>
    <row r="17" spans="2:32" ht="18.75" customHeight="1">
      <c r="B17" s="195" t="s">
        <v>39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98" t="s">
        <v>59</v>
      </c>
      <c r="P17" s="199"/>
      <c r="Q17" s="195" t="s">
        <v>40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  <c r="AF17" s="211"/>
    </row>
    <row r="18" spans="2:32" ht="31.5" customHeight="1">
      <c r="B18" s="202">
        <f>IF('選手データ入力'!G5="","",VLOOKUP(B20,'選手データ入力'!$A$2:$K$42,7,0))</f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4"/>
      <c r="O18" s="200"/>
      <c r="P18" s="201"/>
      <c r="Q18" s="180" t="s">
        <v>38</v>
      </c>
      <c r="R18" s="181"/>
      <c r="S18" s="181"/>
      <c r="T18" s="181"/>
      <c r="U18" s="182"/>
      <c r="V18" s="202">
        <f>IF('選手データ入力'!J5="","",VLOOKUP(B20,'選手データ入力'!$A$2:$K$42,10,0))</f>
      </c>
      <c r="W18" s="203"/>
      <c r="X18" s="203"/>
      <c r="Y18" s="203"/>
      <c r="Z18" s="203"/>
      <c r="AA18" s="203"/>
      <c r="AB18" s="203"/>
      <c r="AC18" s="203"/>
      <c r="AD18" s="204"/>
      <c r="AF18" s="211"/>
    </row>
    <row r="19" spans="2:32" ht="18.75" customHeight="1">
      <c r="B19" s="180" t="s">
        <v>65</v>
      </c>
      <c r="C19" s="181"/>
      <c r="D19" s="181"/>
      <c r="E19" s="181"/>
      <c r="F19" s="182"/>
      <c r="G19" s="180" t="s">
        <v>41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183" t="s">
        <v>1</v>
      </c>
      <c r="S19" s="183"/>
      <c r="T19" s="180" t="s">
        <v>42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2"/>
      <c r="AF19" s="211"/>
    </row>
    <row r="20" spans="2:32" ht="27" customHeight="1">
      <c r="B20" s="184">
        <f>'女子一覧（様式１）'!$B$16</f>
      </c>
      <c r="C20" s="185"/>
      <c r="D20" s="185"/>
      <c r="E20" s="185"/>
      <c r="F20" s="186"/>
      <c r="G20" s="184">
        <f>IF(B18="","",VLOOKUP(B20,'選手データ入力'!$A$2:$K$42,2,0))</f>
      </c>
      <c r="H20" s="185"/>
      <c r="I20" s="185"/>
      <c r="J20" s="185"/>
      <c r="K20" s="185"/>
      <c r="L20" s="185"/>
      <c r="M20" s="185"/>
      <c r="N20" s="185"/>
      <c r="O20" s="185"/>
      <c r="P20" s="185"/>
      <c r="Q20" s="186"/>
      <c r="R20" s="190">
        <f>IF(B18="","",VLOOKUP(B20,'選手データ入力'!$A$2:$K$42,4,0))</f>
      </c>
      <c r="S20" s="191"/>
      <c r="T20" s="184">
        <f>IF(B20="","",'基本入力'!$B$10)</f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  <c r="AF20" s="211"/>
    </row>
    <row r="21" spans="2:32" ht="27" customHeight="1">
      <c r="B21" s="187"/>
      <c r="C21" s="188"/>
      <c r="D21" s="188"/>
      <c r="E21" s="188"/>
      <c r="F21" s="189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9"/>
      <c r="R21" s="192"/>
      <c r="S21" s="193"/>
      <c r="T21" s="187"/>
      <c r="U21" s="188"/>
      <c r="V21" s="188"/>
      <c r="W21" s="188"/>
      <c r="X21" s="188"/>
      <c r="Y21" s="188"/>
      <c r="Z21" s="188"/>
      <c r="AA21" s="188"/>
      <c r="AB21" s="188"/>
      <c r="AC21" s="188"/>
      <c r="AD21" s="189"/>
      <c r="AF21" s="211"/>
    </row>
    <row r="22" spans="1:32" ht="13.5">
      <c r="A22" s="178" t="s">
        <v>92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211"/>
    </row>
    <row r="23" spans="2:32" ht="18" customHeight="1">
      <c r="B23" s="194" t="str">
        <f>$B$2</f>
        <v>第11回北海道高等学校体育連盟空知支部陸上競技選手権大会　個人申込書（様式２）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F23" s="211"/>
    </row>
    <row r="24" spans="2:32" ht="19.5" customHeight="1">
      <c r="B24" s="195" t="s">
        <v>39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98" t="s">
        <v>59</v>
      </c>
      <c r="P24" s="199"/>
      <c r="Q24" s="195" t="s">
        <v>40</v>
      </c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  <c r="AF24" s="211"/>
    </row>
    <row r="25" spans="2:32" ht="31.5" customHeight="1">
      <c r="B25" s="202">
        <f>IF('選手データ入力'!G6="","",VLOOKUP(B27,'選手データ入力'!$A$2:$K$42,7,0))</f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200"/>
      <c r="P25" s="201"/>
      <c r="Q25" s="180" t="s">
        <v>38</v>
      </c>
      <c r="R25" s="181"/>
      <c r="S25" s="181"/>
      <c r="T25" s="181"/>
      <c r="U25" s="182"/>
      <c r="V25" s="202">
        <f>IF('選手データ入力'!J6="","",VLOOKUP(B27,'選手データ入力'!$A$2:$K$42,10,0))</f>
      </c>
      <c r="W25" s="203"/>
      <c r="X25" s="203"/>
      <c r="Y25" s="203"/>
      <c r="Z25" s="203"/>
      <c r="AA25" s="203"/>
      <c r="AB25" s="203"/>
      <c r="AC25" s="203"/>
      <c r="AD25" s="204"/>
      <c r="AF25" s="211"/>
    </row>
    <row r="26" spans="2:32" ht="18.75" customHeight="1">
      <c r="B26" s="180" t="s">
        <v>65</v>
      </c>
      <c r="C26" s="181"/>
      <c r="D26" s="181"/>
      <c r="E26" s="181"/>
      <c r="F26" s="182"/>
      <c r="G26" s="180" t="s">
        <v>41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183" t="s">
        <v>1</v>
      </c>
      <c r="S26" s="183"/>
      <c r="T26" s="180" t="s">
        <v>42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2"/>
      <c r="AF26" s="211"/>
    </row>
    <row r="27" spans="2:32" ht="27" customHeight="1">
      <c r="B27" s="184">
        <f>'女子一覧（様式１）'!$B$17</f>
      </c>
      <c r="C27" s="185"/>
      <c r="D27" s="185"/>
      <c r="E27" s="185"/>
      <c r="F27" s="186"/>
      <c r="G27" s="184">
        <f>IF(B25="","",VLOOKUP(B27,'選手データ入力'!$A$2:$K$42,2,0))</f>
      </c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190">
        <f>IF(B25="","",VLOOKUP(B27,'選手データ入力'!$A$2:$K$42,4,0))</f>
      </c>
      <c r="S27" s="191"/>
      <c r="T27" s="184">
        <f>IF(B27="","",'基本入力'!$B$10)</f>
      </c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  <c r="AF27" s="211"/>
    </row>
    <row r="28" spans="2:32" ht="27" customHeight="1">
      <c r="B28" s="187"/>
      <c r="C28" s="188"/>
      <c r="D28" s="188"/>
      <c r="E28" s="188"/>
      <c r="F28" s="189"/>
      <c r="G28" s="187"/>
      <c r="H28" s="188"/>
      <c r="I28" s="188"/>
      <c r="J28" s="188"/>
      <c r="K28" s="188"/>
      <c r="L28" s="188"/>
      <c r="M28" s="188"/>
      <c r="N28" s="188"/>
      <c r="O28" s="188"/>
      <c r="P28" s="188"/>
      <c r="Q28" s="189"/>
      <c r="R28" s="192"/>
      <c r="S28" s="193"/>
      <c r="T28" s="187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F28" s="211"/>
    </row>
    <row r="29" spans="1:32" ht="13.5">
      <c r="A29" s="178" t="s">
        <v>92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211"/>
    </row>
    <row r="30" spans="2:32" ht="18" customHeight="1">
      <c r="B30" s="194" t="str">
        <f>$B$2</f>
        <v>第11回北海道高等学校体育連盟空知支部陸上競技選手権大会　個人申込書（様式２）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F30" s="20"/>
    </row>
    <row r="31" spans="2:32" ht="19.5" customHeight="1">
      <c r="B31" s="195" t="s">
        <v>39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198" t="s">
        <v>59</v>
      </c>
      <c r="P31" s="199"/>
      <c r="Q31" s="195" t="s">
        <v>40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F31" s="20"/>
    </row>
    <row r="32" spans="2:32" ht="31.5" customHeight="1">
      <c r="B32" s="202">
        <f>IF('選手データ入力'!G7="","",VLOOKUP(B34,'選手データ入力'!$A$2:$K$42,7,0))</f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0"/>
      <c r="P32" s="201"/>
      <c r="Q32" s="180" t="s">
        <v>38</v>
      </c>
      <c r="R32" s="181"/>
      <c r="S32" s="181"/>
      <c r="T32" s="181"/>
      <c r="U32" s="182"/>
      <c r="V32" s="202">
        <f>IF('選手データ入力'!J7="","",VLOOKUP(B34,'選手データ入力'!$A$2:$K$42,10,0))</f>
      </c>
      <c r="W32" s="203"/>
      <c r="X32" s="203"/>
      <c r="Y32" s="203"/>
      <c r="Z32" s="203"/>
      <c r="AA32" s="203"/>
      <c r="AB32" s="203"/>
      <c r="AC32" s="203"/>
      <c r="AD32" s="204"/>
      <c r="AF32" s="20"/>
    </row>
    <row r="33" spans="2:32" ht="18.75" customHeight="1">
      <c r="B33" s="180" t="s">
        <v>65</v>
      </c>
      <c r="C33" s="181"/>
      <c r="D33" s="181"/>
      <c r="E33" s="181"/>
      <c r="F33" s="182"/>
      <c r="G33" s="180" t="s">
        <v>41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83" t="s">
        <v>1</v>
      </c>
      <c r="S33" s="183"/>
      <c r="T33" s="180" t="s">
        <v>42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2"/>
      <c r="AF33" s="20"/>
    </row>
    <row r="34" spans="2:32" ht="27" customHeight="1">
      <c r="B34" s="184">
        <f>'女子一覧（様式１）'!$B$18</f>
      </c>
      <c r="C34" s="185"/>
      <c r="D34" s="185"/>
      <c r="E34" s="185"/>
      <c r="F34" s="186"/>
      <c r="G34" s="184">
        <f>IF(B32="","",VLOOKUP(B34,'選手データ入力'!$A$2:$K$42,2,0))</f>
      </c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90">
        <f>IF(B32="","",VLOOKUP(B34,'選手データ入力'!$A$2:$K$42,4,0))</f>
      </c>
      <c r="S34" s="191"/>
      <c r="T34" s="184">
        <f>IF(B34="","",'基本入力'!$B$10)</f>
      </c>
      <c r="U34" s="185"/>
      <c r="V34" s="185"/>
      <c r="W34" s="185"/>
      <c r="X34" s="185"/>
      <c r="Y34" s="185"/>
      <c r="Z34" s="185"/>
      <c r="AA34" s="185"/>
      <c r="AB34" s="185"/>
      <c r="AC34" s="185"/>
      <c r="AD34" s="186"/>
      <c r="AF34" s="20"/>
    </row>
    <row r="35" spans="2:32" ht="27" customHeight="1">
      <c r="B35" s="187"/>
      <c r="C35" s="188"/>
      <c r="D35" s="188"/>
      <c r="E35" s="188"/>
      <c r="F35" s="189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192"/>
      <c r="S35" s="193"/>
      <c r="T35" s="187"/>
      <c r="U35" s="188"/>
      <c r="V35" s="188"/>
      <c r="W35" s="188"/>
      <c r="X35" s="188"/>
      <c r="Y35" s="188"/>
      <c r="Z35" s="188"/>
      <c r="AA35" s="188"/>
      <c r="AB35" s="188"/>
      <c r="AC35" s="188"/>
      <c r="AD35" s="189"/>
      <c r="AF35" s="20"/>
    </row>
    <row r="36" spans="1:32" ht="13.5" customHeight="1">
      <c r="A36" s="178" t="s">
        <v>92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20"/>
    </row>
    <row r="37" ht="13.5" customHeight="1"/>
    <row r="38" spans="1:32" ht="13.5" customHeight="1">
      <c r="A38" s="178" t="s">
        <v>92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210" t="s">
        <v>45</v>
      </c>
    </row>
    <row r="39" spans="2:32" ht="17.25">
      <c r="B39" s="194" t="str">
        <f>$B$2</f>
        <v>第11回北海道高等学校体育連盟空知支部陸上競技選手権大会　個人申込書（様式２）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F39" s="210"/>
    </row>
    <row r="40" spans="2:32" s="19" customFormat="1" ht="18.75" customHeight="1">
      <c r="B40" s="195" t="s">
        <v>39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7"/>
      <c r="O40" s="198" t="s">
        <v>59</v>
      </c>
      <c r="P40" s="199"/>
      <c r="Q40" s="195" t="s">
        <v>40</v>
      </c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  <c r="AF40" s="210"/>
    </row>
    <row r="41" spans="2:32" ht="31.5" customHeight="1">
      <c r="B41" s="202">
        <f>IF('選手データ入力'!G8="","",VLOOKUP(B43,'選手データ入力'!$A$2:$K$42,7,0))</f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  <c r="O41" s="200"/>
      <c r="P41" s="201"/>
      <c r="Q41" s="180" t="s">
        <v>38</v>
      </c>
      <c r="R41" s="181"/>
      <c r="S41" s="181"/>
      <c r="T41" s="181"/>
      <c r="U41" s="182"/>
      <c r="V41" s="202">
        <f>IF('選手データ入力'!J8="","",VLOOKUP(B43,'選手データ入力'!$A$2:$K$42,10,0))</f>
      </c>
      <c r="W41" s="203"/>
      <c r="X41" s="203"/>
      <c r="Y41" s="203"/>
      <c r="Z41" s="203"/>
      <c r="AA41" s="203"/>
      <c r="AB41" s="203"/>
      <c r="AC41" s="203"/>
      <c r="AD41" s="204"/>
      <c r="AF41" s="210"/>
    </row>
    <row r="42" spans="2:32" ht="18.75" customHeight="1">
      <c r="B42" s="180" t="s">
        <v>65</v>
      </c>
      <c r="C42" s="181"/>
      <c r="D42" s="181"/>
      <c r="E42" s="181"/>
      <c r="F42" s="182"/>
      <c r="G42" s="180" t="s">
        <v>41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2"/>
      <c r="R42" s="183" t="s">
        <v>1</v>
      </c>
      <c r="S42" s="183"/>
      <c r="T42" s="180" t="s">
        <v>42</v>
      </c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F42" s="210"/>
    </row>
    <row r="43" spans="2:32" ht="27" customHeight="1">
      <c r="B43" s="184">
        <f>'女子一覧（様式１）'!$B$19</f>
      </c>
      <c r="C43" s="185"/>
      <c r="D43" s="185"/>
      <c r="E43" s="185"/>
      <c r="F43" s="186"/>
      <c r="G43" s="184">
        <f>IF(B41="","",VLOOKUP(B43,'選手データ入力'!$A$2:$K$42,2,0))</f>
      </c>
      <c r="H43" s="185"/>
      <c r="I43" s="185"/>
      <c r="J43" s="185"/>
      <c r="K43" s="185"/>
      <c r="L43" s="185"/>
      <c r="M43" s="185"/>
      <c r="N43" s="185"/>
      <c r="O43" s="185"/>
      <c r="P43" s="185"/>
      <c r="Q43" s="186"/>
      <c r="R43" s="190">
        <f>IF(B41="","",VLOOKUP(B43,'選手データ入力'!$A$2:$K$42,4,0))</f>
      </c>
      <c r="S43" s="191"/>
      <c r="T43" s="184">
        <f>IF(B43="","",'基本入力'!$B$10)</f>
      </c>
      <c r="U43" s="185"/>
      <c r="V43" s="185"/>
      <c r="W43" s="185"/>
      <c r="X43" s="185"/>
      <c r="Y43" s="185"/>
      <c r="Z43" s="185"/>
      <c r="AA43" s="185"/>
      <c r="AB43" s="185"/>
      <c r="AC43" s="185"/>
      <c r="AD43" s="186"/>
      <c r="AF43" s="210"/>
    </row>
    <row r="44" spans="2:32" ht="27" customHeight="1">
      <c r="B44" s="187"/>
      <c r="C44" s="188"/>
      <c r="D44" s="188"/>
      <c r="E44" s="188"/>
      <c r="F44" s="189"/>
      <c r="G44" s="187"/>
      <c r="H44" s="188"/>
      <c r="I44" s="188"/>
      <c r="J44" s="188"/>
      <c r="K44" s="188"/>
      <c r="L44" s="188"/>
      <c r="M44" s="188"/>
      <c r="N44" s="188"/>
      <c r="O44" s="188"/>
      <c r="P44" s="188"/>
      <c r="Q44" s="189"/>
      <c r="R44" s="192"/>
      <c r="S44" s="193"/>
      <c r="T44" s="187"/>
      <c r="U44" s="188"/>
      <c r="V44" s="188"/>
      <c r="W44" s="188"/>
      <c r="X44" s="188"/>
      <c r="Y44" s="188"/>
      <c r="Z44" s="188"/>
      <c r="AA44" s="188"/>
      <c r="AB44" s="188"/>
      <c r="AC44" s="188"/>
      <c r="AD44" s="189"/>
      <c r="AF44" s="210"/>
    </row>
    <row r="45" spans="1:32" ht="13.5">
      <c r="A45" s="178" t="s">
        <v>92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210"/>
    </row>
    <row r="46" spans="2:32" ht="17.25">
      <c r="B46" s="194" t="str">
        <f>$B$2</f>
        <v>第11回北海道高等学校体育連盟空知支部陸上競技選手権大会　個人申込書（様式２）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F46" s="210"/>
    </row>
    <row r="47" spans="2:32" ht="18.75" customHeight="1">
      <c r="B47" s="195" t="s">
        <v>39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98" t="s">
        <v>59</v>
      </c>
      <c r="P47" s="199"/>
      <c r="Q47" s="195" t="s">
        <v>40</v>
      </c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7"/>
      <c r="AF47" s="210"/>
    </row>
    <row r="48" spans="2:32" ht="31.5" customHeight="1">
      <c r="B48" s="202">
        <f>IF('選手データ入力'!G9="","",VLOOKUP(B50,'選手データ入力'!$A$2:$K$42,7,0))</f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  <c r="O48" s="200"/>
      <c r="P48" s="201"/>
      <c r="Q48" s="180" t="s">
        <v>38</v>
      </c>
      <c r="R48" s="181"/>
      <c r="S48" s="181"/>
      <c r="T48" s="181"/>
      <c r="U48" s="182"/>
      <c r="V48" s="202">
        <f>IF('選手データ入力'!J9="","",VLOOKUP(B50,'選手データ入力'!$A$2:$K$42,10,0))</f>
      </c>
      <c r="W48" s="203"/>
      <c r="X48" s="203"/>
      <c r="Y48" s="203"/>
      <c r="Z48" s="203"/>
      <c r="AA48" s="203"/>
      <c r="AB48" s="203"/>
      <c r="AC48" s="203"/>
      <c r="AD48" s="204"/>
      <c r="AF48" s="210"/>
    </row>
    <row r="49" spans="2:32" ht="18.75" customHeight="1">
      <c r="B49" s="180" t="s">
        <v>65</v>
      </c>
      <c r="C49" s="181"/>
      <c r="D49" s="181"/>
      <c r="E49" s="181"/>
      <c r="F49" s="182"/>
      <c r="G49" s="180" t="s">
        <v>41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183" t="s">
        <v>1</v>
      </c>
      <c r="S49" s="183"/>
      <c r="T49" s="180" t="s">
        <v>42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2"/>
      <c r="AF49" s="210"/>
    </row>
    <row r="50" spans="2:32" ht="27" customHeight="1">
      <c r="B50" s="184">
        <f>'女子一覧（様式１）'!$B$20</f>
      </c>
      <c r="C50" s="185"/>
      <c r="D50" s="185"/>
      <c r="E50" s="185"/>
      <c r="F50" s="186"/>
      <c r="G50" s="184">
        <f>IF(B48="","",VLOOKUP(B50,'選手データ入力'!$A$2:$K$42,2,0))</f>
      </c>
      <c r="H50" s="185"/>
      <c r="I50" s="185"/>
      <c r="J50" s="185"/>
      <c r="K50" s="185"/>
      <c r="L50" s="185"/>
      <c r="M50" s="185"/>
      <c r="N50" s="185"/>
      <c r="O50" s="185"/>
      <c r="P50" s="185"/>
      <c r="Q50" s="186"/>
      <c r="R50" s="190">
        <f>IF(B48="","",VLOOKUP(B50,'選手データ入力'!$A$2:$K$42,4,0))</f>
      </c>
      <c r="S50" s="191"/>
      <c r="T50" s="184">
        <f>IF(B50="","",'基本入力'!$B$10)</f>
      </c>
      <c r="U50" s="185"/>
      <c r="V50" s="185"/>
      <c r="W50" s="185"/>
      <c r="X50" s="185"/>
      <c r="Y50" s="185"/>
      <c r="Z50" s="185"/>
      <c r="AA50" s="185"/>
      <c r="AB50" s="185"/>
      <c r="AC50" s="185"/>
      <c r="AD50" s="186"/>
      <c r="AF50" s="210"/>
    </row>
    <row r="51" spans="2:32" ht="27" customHeight="1">
      <c r="B51" s="187"/>
      <c r="C51" s="188"/>
      <c r="D51" s="188"/>
      <c r="E51" s="188"/>
      <c r="F51" s="189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89"/>
      <c r="R51" s="192"/>
      <c r="S51" s="193"/>
      <c r="T51" s="187"/>
      <c r="U51" s="188"/>
      <c r="V51" s="188"/>
      <c r="W51" s="188"/>
      <c r="X51" s="188"/>
      <c r="Y51" s="188"/>
      <c r="Z51" s="188"/>
      <c r="AA51" s="188"/>
      <c r="AB51" s="188"/>
      <c r="AC51" s="188"/>
      <c r="AD51" s="189"/>
      <c r="AF51" s="210"/>
    </row>
    <row r="52" spans="1:32" ht="13.5">
      <c r="A52" s="178" t="s">
        <v>92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210"/>
    </row>
    <row r="53" spans="2:32" ht="17.25">
      <c r="B53" s="194" t="str">
        <f>$B$2</f>
        <v>第11回北海道高等学校体育連盟空知支部陸上競技選手権大会　個人申込書（様式２）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F53" s="210"/>
    </row>
    <row r="54" spans="2:32" ht="18.75" customHeight="1">
      <c r="B54" s="195" t="s">
        <v>39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198" t="s">
        <v>59</v>
      </c>
      <c r="P54" s="199"/>
      <c r="Q54" s="195" t="s">
        <v>40</v>
      </c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7"/>
      <c r="AF54" s="210"/>
    </row>
    <row r="55" spans="2:32" ht="31.5" customHeight="1">
      <c r="B55" s="202">
        <f>IF('選手データ入力'!G10="","",VLOOKUP(B57,'選手データ入力'!$A$2:$K$42,7,0))</f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O55" s="200"/>
      <c r="P55" s="201"/>
      <c r="Q55" s="180" t="s">
        <v>38</v>
      </c>
      <c r="R55" s="181"/>
      <c r="S55" s="181"/>
      <c r="T55" s="181"/>
      <c r="U55" s="182"/>
      <c r="V55" s="202">
        <f>IF('選手データ入力'!J10="","",VLOOKUP(B57,'選手データ入力'!$A$2:$K$42,10,0))</f>
      </c>
      <c r="W55" s="203"/>
      <c r="X55" s="203"/>
      <c r="Y55" s="203"/>
      <c r="Z55" s="203"/>
      <c r="AA55" s="203"/>
      <c r="AB55" s="203"/>
      <c r="AC55" s="203"/>
      <c r="AD55" s="204"/>
      <c r="AF55" s="210"/>
    </row>
    <row r="56" spans="2:32" ht="18.75" customHeight="1">
      <c r="B56" s="180" t="s">
        <v>65</v>
      </c>
      <c r="C56" s="181"/>
      <c r="D56" s="181"/>
      <c r="E56" s="181"/>
      <c r="F56" s="182"/>
      <c r="G56" s="180" t="s">
        <v>41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83" t="s">
        <v>1</v>
      </c>
      <c r="S56" s="183"/>
      <c r="T56" s="180" t="s">
        <v>42</v>
      </c>
      <c r="U56" s="181"/>
      <c r="V56" s="181"/>
      <c r="W56" s="181"/>
      <c r="X56" s="181"/>
      <c r="Y56" s="181"/>
      <c r="Z56" s="181"/>
      <c r="AA56" s="181"/>
      <c r="AB56" s="181"/>
      <c r="AC56" s="181"/>
      <c r="AD56" s="182"/>
      <c r="AF56" s="210"/>
    </row>
    <row r="57" spans="2:32" ht="27" customHeight="1">
      <c r="B57" s="184">
        <f>'女子一覧（様式１）'!$B$21</f>
      </c>
      <c r="C57" s="185"/>
      <c r="D57" s="185"/>
      <c r="E57" s="185"/>
      <c r="F57" s="186"/>
      <c r="G57" s="184">
        <f>IF(B55="","",VLOOKUP(B57,'選手データ入力'!$A$2:$K$42,2,0))</f>
      </c>
      <c r="H57" s="185"/>
      <c r="I57" s="185"/>
      <c r="J57" s="185"/>
      <c r="K57" s="185"/>
      <c r="L57" s="185"/>
      <c r="M57" s="185"/>
      <c r="N57" s="185"/>
      <c r="O57" s="185"/>
      <c r="P57" s="185"/>
      <c r="Q57" s="186"/>
      <c r="R57" s="190">
        <f>IF(B55="","",VLOOKUP(B57,'選手データ入力'!$A$2:$K$42,4,0))</f>
      </c>
      <c r="S57" s="191"/>
      <c r="T57" s="184">
        <f>IF(B57="","",'基本入力'!$B$10)</f>
      </c>
      <c r="U57" s="185"/>
      <c r="V57" s="185"/>
      <c r="W57" s="185"/>
      <c r="X57" s="185"/>
      <c r="Y57" s="185"/>
      <c r="Z57" s="185"/>
      <c r="AA57" s="185"/>
      <c r="AB57" s="185"/>
      <c r="AC57" s="185"/>
      <c r="AD57" s="186"/>
      <c r="AF57" s="210"/>
    </row>
    <row r="58" spans="2:32" ht="27" customHeight="1">
      <c r="B58" s="187"/>
      <c r="C58" s="188"/>
      <c r="D58" s="188"/>
      <c r="E58" s="188"/>
      <c r="F58" s="189"/>
      <c r="G58" s="187"/>
      <c r="H58" s="188"/>
      <c r="I58" s="188"/>
      <c r="J58" s="188"/>
      <c r="K58" s="188"/>
      <c r="L58" s="188"/>
      <c r="M58" s="188"/>
      <c r="N58" s="188"/>
      <c r="O58" s="188"/>
      <c r="P58" s="188"/>
      <c r="Q58" s="189"/>
      <c r="R58" s="192"/>
      <c r="S58" s="193"/>
      <c r="T58" s="187"/>
      <c r="U58" s="188"/>
      <c r="V58" s="188"/>
      <c r="W58" s="188"/>
      <c r="X58" s="188"/>
      <c r="Y58" s="188"/>
      <c r="Z58" s="188"/>
      <c r="AA58" s="188"/>
      <c r="AB58" s="188"/>
      <c r="AC58" s="188"/>
      <c r="AD58" s="189"/>
      <c r="AF58" s="210"/>
    </row>
    <row r="59" spans="1:32" ht="13.5">
      <c r="A59" s="178" t="s">
        <v>92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210"/>
    </row>
    <row r="60" spans="2:32" ht="18" customHeight="1">
      <c r="B60" s="194" t="str">
        <f>$B$2</f>
        <v>第11回北海道高等学校体育連盟空知支部陸上競技選手権大会　個人申込書（様式２）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F60" s="210"/>
    </row>
    <row r="61" spans="2:32" ht="19.5" customHeight="1">
      <c r="B61" s="195" t="s">
        <v>39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7"/>
      <c r="O61" s="198" t="s">
        <v>59</v>
      </c>
      <c r="P61" s="199"/>
      <c r="Q61" s="195" t="s">
        <v>40</v>
      </c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7"/>
      <c r="AF61" s="210"/>
    </row>
    <row r="62" spans="2:32" ht="31.5" customHeight="1">
      <c r="B62" s="202">
        <f>IF('選手データ入力'!G11="","",VLOOKUP(B64,'選手データ入力'!$A$2:$K$42,7,0))</f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4"/>
      <c r="O62" s="200"/>
      <c r="P62" s="201"/>
      <c r="Q62" s="180" t="s">
        <v>38</v>
      </c>
      <c r="R62" s="181"/>
      <c r="S62" s="181"/>
      <c r="T62" s="181"/>
      <c r="U62" s="182"/>
      <c r="V62" s="202">
        <f>IF('選手データ入力'!J11="","",VLOOKUP(B64,'選手データ入力'!$A$2:$K$42,10,0))</f>
      </c>
      <c r="W62" s="203"/>
      <c r="X62" s="203"/>
      <c r="Y62" s="203"/>
      <c r="Z62" s="203"/>
      <c r="AA62" s="203"/>
      <c r="AB62" s="203"/>
      <c r="AC62" s="203"/>
      <c r="AD62" s="204"/>
      <c r="AF62" s="210"/>
    </row>
    <row r="63" spans="2:32" ht="18.75" customHeight="1">
      <c r="B63" s="180" t="s">
        <v>65</v>
      </c>
      <c r="C63" s="181"/>
      <c r="D63" s="181"/>
      <c r="E63" s="181"/>
      <c r="F63" s="182"/>
      <c r="G63" s="180" t="s">
        <v>41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2"/>
      <c r="R63" s="183" t="s">
        <v>1</v>
      </c>
      <c r="S63" s="183"/>
      <c r="T63" s="180" t="s">
        <v>42</v>
      </c>
      <c r="U63" s="181"/>
      <c r="V63" s="181"/>
      <c r="W63" s="181"/>
      <c r="X63" s="181"/>
      <c r="Y63" s="181"/>
      <c r="Z63" s="181"/>
      <c r="AA63" s="181"/>
      <c r="AB63" s="181"/>
      <c r="AC63" s="181"/>
      <c r="AD63" s="182"/>
      <c r="AF63" s="210"/>
    </row>
    <row r="64" spans="2:32" ht="27" customHeight="1">
      <c r="B64" s="184">
        <f>'女子一覧（様式１）'!$B$22</f>
      </c>
      <c r="C64" s="185"/>
      <c r="D64" s="185"/>
      <c r="E64" s="185"/>
      <c r="F64" s="186"/>
      <c r="G64" s="184">
        <f>IF(B62="","",VLOOKUP(B64,'選手データ入力'!$A$2:$K$42,2,0))</f>
      </c>
      <c r="H64" s="185"/>
      <c r="I64" s="185"/>
      <c r="J64" s="185"/>
      <c r="K64" s="185"/>
      <c r="L64" s="185"/>
      <c r="M64" s="185"/>
      <c r="N64" s="185"/>
      <c r="O64" s="185"/>
      <c r="P64" s="185"/>
      <c r="Q64" s="186"/>
      <c r="R64" s="190">
        <f>IF(B62="","",VLOOKUP(B64,'選手データ入力'!$A$2:$K$42,4,0))</f>
      </c>
      <c r="S64" s="191"/>
      <c r="T64" s="184">
        <f>IF(B64="","",'基本入力'!$B$10)</f>
      </c>
      <c r="U64" s="185"/>
      <c r="V64" s="185"/>
      <c r="W64" s="185"/>
      <c r="X64" s="185"/>
      <c r="Y64" s="185"/>
      <c r="Z64" s="185"/>
      <c r="AA64" s="185"/>
      <c r="AB64" s="185"/>
      <c r="AC64" s="185"/>
      <c r="AD64" s="186"/>
      <c r="AF64" s="210"/>
    </row>
    <row r="65" spans="2:32" ht="27" customHeight="1">
      <c r="B65" s="187"/>
      <c r="C65" s="188"/>
      <c r="D65" s="188"/>
      <c r="E65" s="188"/>
      <c r="F65" s="189"/>
      <c r="G65" s="187"/>
      <c r="H65" s="188"/>
      <c r="I65" s="188"/>
      <c r="J65" s="188"/>
      <c r="K65" s="188"/>
      <c r="L65" s="188"/>
      <c r="M65" s="188"/>
      <c r="N65" s="188"/>
      <c r="O65" s="188"/>
      <c r="P65" s="188"/>
      <c r="Q65" s="189"/>
      <c r="R65" s="192"/>
      <c r="S65" s="193"/>
      <c r="T65" s="187"/>
      <c r="U65" s="188"/>
      <c r="V65" s="188"/>
      <c r="W65" s="188"/>
      <c r="X65" s="188"/>
      <c r="Y65" s="188"/>
      <c r="Z65" s="188"/>
      <c r="AA65" s="188"/>
      <c r="AB65" s="188"/>
      <c r="AC65" s="188"/>
      <c r="AD65" s="189"/>
      <c r="AF65" s="210"/>
    </row>
    <row r="66" spans="1:32" ht="13.5">
      <c r="A66" s="178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210"/>
    </row>
    <row r="67" spans="2:32" ht="18" customHeight="1">
      <c r="B67" s="194" t="str">
        <f>$B$2</f>
        <v>第11回北海道高等学校体育連盟空知支部陸上競技選手権大会　個人申込書（様式２）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F67" s="210"/>
    </row>
    <row r="68" spans="2:32" ht="19.5" customHeight="1">
      <c r="B68" s="195" t="s">
        <v>39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7"/>
      <c r="O68" s="198" t="s">
        <v>59</v>
      </c>
      <c r="P68" s="199"/>
      <c r="Q68" s="195" t="s">
        <v>40</v>
      </c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F68" s="210"/>
    </row>
    <row r="69" spans="2:32" ht="31.5" customHeight="1">
      <c r="B69" s="202">
        <f>IF('選手データ入力'!G12="","",VLOOKUP(B71,'選手データ入力'!$A$2:$K$42,7,0))</f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0"/>
      <c r="P69" s="201"/>
      <c r="Q69" s="180" t="s">
        <v>38</v>
      </c>
      <c r="R69" s="181"/>
      <c r="S69" s="181"/>
      <c r="T69" s="181"/>
      <c r="U69" s="182"/>
      <c r="V69" s="202">
        <f>IF('選手データ入力'!J12="","",VLOOKUP(B71,'選手データ入力'!$A$2:$K$42,10,0))</f>
      </c>
      <c r="W69" s="203"/>
      <c r="X69" s="203"/>
      <c r="Y69" s="203"/>
      <c r="Z69" s="203"/>
      <c r="AA69" s="203"/>
      <c r="AB69" s="203"/>
      <c r="AC69" s="203"/>
      <c r="AD69" s="204"/>
      <c r="AF69" s="210"/>
    </row>
    <row r="70" spans="2:32" ht="18.75" customHeight="1">
      <c r="B70" s="180" t="s">
        <v>65</v>
      </c>
      <c r="C70" s="181"/>
      <c r="D70" s="181"/>
      <c r="E70" s="181"/>
      <c r="F70" s="182"/>
      <c r="G70" s="180" t="s">
        <v>41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2"/>
      <c r="R70" s="183" t="s">
        <v>1</v>
      </c>
      <c r="S70" s="183"/>
      <c r="T70" s="180" t="s">
        <v>42</v>
      </c>
      <c r="U70" s="181"/>
      <c r="V70" s="181"/>
      <c r="W70" s="181"/>
      <c r="X70" s="181"/>
      <c r="Y70" s="181"/>
      <c r="Z70" s="181"/>
      <c r="AA70" s="181"/>
      <c r="AB70" s="181"/>
      <c r="AC70" s="181"/>
      <c r="AD70" s="182"/>
      <c r="AF70" s="210"/>
    </row>
    <row r="71" spans="2:32" ht="27" customHeight="1">
      <c r="B71" s="184">
        <f>'女子一覧（様式１）'!$B$23</f>
      </c>
      <c r="C71" s="185"/>
      <c r="D71" s="185"/>
      <c r="E71" s="185"/>
      <c r="F71" s="186"/>
      <c r="G71" s="184">
        <f>IF(B69="","",VLOOKUP(B71,'選手データ入力'!$A$2:$K$42,2,0))</f>
      </c>
      <c r="H71" s="185"/>
      <c r="I71" s="185"/>
      <c r="J71" s="185"/>
      <c r="K71" s="185"/>
      <c r="L71" s="185"/>
      <c r="M71" s="185"/>
      <c r="N71" s="185"/>
      <c r="O71" s="185"/>
      <c r="P71" s="185"/>
      <c r="Q71" s="186"/>
      <c r="R71" s="190">
        <f>IF(B69="","",VLOOKUP(B71,'選手データ入力'!$A$2:$K$42,4,0))</f>
      </c>
      <c r="S71" s="191"/>
      <c r="T71" s="184">
        <f>IF(B71="","",'基本入力'!$B$10)</f>
      </c>
      <c r="U71" s="185"/>
      <c r="V71" s="185"/>
      <c r="W71" s="185"/>
      <c r="X71" s="185"/>
      <c r="Y71" s="185"/>
      <c r="Z71" s="185"/>
      <c r="AA71" s="185"/>
      <c r="AB71" s="185"/>
      <c r="AC71" s="185"/>
      <c r="AD71" s="186"/>
      <c r="AF71" s="210"/>
    </row>
    <row r="72" spans="2:32" ht="27" customHeight="1">
      <c r="B72" s="187"/>
      <c r="C72" s="188"/>
      <c r="D72" s="188"/>
      <c r="E72" s="188"/>
      <c r="F72" s="189"/>
      <c r="G72" s="187"/>
      <c r="H72" s="188"/>
      <c r="I72" s="188"/>
      <c r="J72" s="188"/>
      <c r="K72" s="188"/>
      <c r="L72" s="188"/>
      <c r="M72" s="188"/>
      <c r="N72" s="188"/>
      <c r="O72" s="188"/>
      <c r="P72" s="188"/>
      <c r="Q72" s="189"/>
      <c r="R72" s="192"/>
      <c r="S72" s="193"/>
      <c r="T72" s="187"/>
      <c r="U72" s="188"/>
      <c r="V72" s="188"/>
      <c r="W72" s="188"/>
      <c r="X72" s="188"/>
      <c r="Y72" s="188"/>
      <c r="Z72" s="188"/>
      <c r="AA72" s="188"/>
      <c r="AB72" s="188"/>
      <c r="AC72" s="188"/>
      <c r="AD72" s="189"/>
      <c r="AF72" s="210"/>
    </row>
    <row r="73" spans="1:32" ht="13.5" customHeight="1">
      <c r="A73" s="178" t="s">
        <v>92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210"/>
    </row>
    <row r="75" spans="1:32" ht="13.5" customHeight="1">
      <c r="A75" s="178" t="s">
        <v>92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209" t="s">
        <v>46</v>
      </c>
    </row>
    <row r="76" spans="2:32" ht="17.25">
      <c r="B76" s="194" t="str">
        <f>$B$2</f>
        <v>第11回北海道高等学校体育連盟空知支部陸上競技選手権大会　個人申込書（様式２）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F76" s="209"/>
    </row>
    <row r="77" spans="2:32" s="19" customFormat="1" ht="18.75" customHeight="1">
      <c r="B77" s="195" t="s">
        <v>39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7"/>
      <c r="O77" s="198" t="s">
        <v>59</v>
      </c>
      <c r="P77" s="199"/>
      <c r="Q77" s="195" t="s">
        <v>40</v>
      </c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7"/>
      <c r="AF77" s="209"/>
    </row>
    <row r="78" spans="2:32" ht="31.5" customHeight="1">
      <c r="B78" s="202">
        <f>IF('選手データ入力'!G13="","",VLOOKUP(B80,'選手データ入力'!$A$2:$K$42,7,0))</f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200"/>
      <c r="P78" s="201"/>
      <c r="Q78" s="180" t="s">
        <v>38</v>
      </c>
      <c r="R78" s="181"/>
      <c r="S78" s="181"/>
      <c r="T78" s="181"/>
      <c r="U78" s="182"/>
      <c r="V78" s="202">
        <f>IF('選手データ入力'!J13="","",VLOOKUP(B80,'選手データ入力'!$A$2:$K$42,10,0))</f>
      </c>
      <c r="W78" s="203"/>
      <c r="X78" s="203"/>
      <c r="Y78" s="203"/>
      <c r="Z78" s="203"/>
      <c r="AA78" s="203"/>
      <c r="AB78" s="203"/>
      <c r="AC78" s="203"/>
      <c r="AD78" s="204"/>
      <c r="AF78" s="209"/>
    </row>
    <row r="79" spans="2:32" ht="18.75" customHeight="1">
      <c r="B79" s="180" t="s">
        <v>65</v>
      </c>
      <c r="C79" s="181"/>
      <c r="D79" s="181"/>
      <c r="E79" s="181"/>
      <c r="F79" s="182"/>
      <c r="G79" s="180" t="s">
        <v>41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2"/>
      <c r="R79" s="183" t="s">
        <v>1</v>
      </c>
      <c r="S79" s="183"/>
      <c r="T79" s="180" t="s">
        <v>42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2"/>
      <c r="AF79" s="209"/>
    </row>
    <row r="80" spans="2:32" ht="27" customHeight="1">
      <c r="B80" s="184">
        <f>'女子一覧（様式１）'!$B$24</f>
      </c>
      <c r="C80" s="185"/>
      <c r="D80" s="185"/>
      <c r="E80" s="185"/>
      <c r="F80" s="186"/>
      <c r="G80" s="184">
        <f>IF(B78="","",VLOOKUP(B80,'選手データ入力'!$A$2:$K$42,2,0))</f>
      </c>
      <c r="H80" s="185"/>
      <c r="I80" s="185"/>
      <c r="J80" s="185"/>
      <c r="K80" s="185"/>
      <c r="L80" s="185"/>
      <c r="M80" s="185"/>
      <c r="N80" s="185"/>
      <c r="O80" s="185"/>
      <c r="P80" s="185"/>
      <c r="Q80" s="186"/>
      <c r="R80" s="190">
        <f>IF(B78="","",VLOOKUP(B80,'選手データ入力'!$A$2:$K$42,4,0))</f>
      </c>
      <c r="S80" s="191"/>
      <c r="T80" s="184">
        <f>IF(B80="","",'基本入力'!$B$10)</f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6"/>
      <c r="AF80" s="209"/>
    </row>
    <row r="81" spans="2:32" ht="27" customHeight="1">
      <c r="B81" s="187"/>
      <c r="C81" s="188"/>
      <c r="D81" s="188"/>
      <c r="E81" s="188"/>
      <c r="F81" s="189"/>
      <c r="G81" s="187"/>
      <c r="H81" s="188"/>
      <c r="I81" s="188"/>
      <c r="J81" s="188"/>
      <c r="K81" s="188"/>
      <c r="L81" s="188"/>
      <c r="M81" s="188"/>
      <c r="N81" s="188"/>
      <c r="O81" s="188"/>
      <c r="P81" s="188"/>
      <c r="Q81" s="189"/>
      <c r="R81" s="192"/>
      <c r="S81" s="193"/>
      <c r="T81" s="187"/>
      <c r="U81" s="188"/>
      <c r="V81" s="188"/>
      <c r="W81" s="188"/>
      <c r="X81" s="188"/>
      <c r="Y81" s="188"/>
      <c r="Z81" s="188"/>
      <c r="AA81" s="188"/>
      <c r="AB81" s="188"/>
      <c r="AC81" s="188"/>
      <c r="AD81" s="189"/>
      <c r="AF81" s="209"/>
    </row>
    <row r="82" spans="1:32" ht="13.5">
      <c r="A82" s="178" t="s">
        <v>92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209"/>
    </row>
    <row r="83" spans="2:32" ht="17.25">
      <c r="B83" s="194" t="str">
        <f>$B$2</f>
        <v>第11回北海道高等学校体育連盟空知支部陸上競技選手権大会　個人申込書（様式２）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F83" s="209"/>
    </row>
    <row r="84" spans="2:32" ht="18.75" customHeight="1">
      <c r="B84" s="195" t="s">
        <v>39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7"/>
      <c r="O84" s="198" t="s">
        <v>59</v>
      </c>
      <c r="P84" s="199"/>
      <c r="Q84" s="195" t="s">
        <v>40</v>
      </c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7"/>
      <c r="AF84" s="209"/>
    </row>
    <row r="85" spans="2:32" ht="31.5" customHeight="1">
      <c r="B85" s="202">
        <f>IF('選手データ入力'!G14="","",VLOOKUP(B87,'選手データ入力'!$A$2:$K$42,7,0))</f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4"/>
      <c r="O85" s="200"/>
      <c r="P85" s="201"/>
      <c r="Q85" s="180" t="s">
        <v>38</v>
      </c>
      <c r="R85" s="181"/>
      <c r="S85" s="181"/>
      <c r="T85" s="181"/>
      <c r="U85" s="182"/>
      <c r="V85" s="202">
        <f>IF('選手データ入力'!J14="","",VLOOKUP(B87,'選手データ入力'!$A$2:$K$42,10,0))</f>
      </c>
      <c r="W85" s="203"/>
      <c r="X85" s="203"/>
      <c r="Y85" s="203"/>
      <c r="Z85" s="203"/>
      <c r="AA85" s="203"/>
      <c r="AB85" s="203"/>
      <c r="AC85" s="203"/>
      <c r="AD85" s="204"/>
      <c r="AF85" s="209"/>
    </row>
    <row r="86" spans="2:32" ht="18.75" customHeight="1">
      <c r="B86" s="180" t="s">
        <v>65</v>
      </c>
      <c r="C86" s="181"/>
      <c r="D86" s="181"/>
      <c r="E86" s="181"/>
      <c r="F86" s="182"/>
      <c r="G86" s="180" t="s">
        <v>41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2"/>
      <c r="R86" s="183" t="s">
        <v>1</v>
      </c>
      <c r="S86" s="183"/>
      <c r="T86" s="180" t="s">
        <v>42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2"/>
      <c r="AF86" s="209"/>
    </row>
    <row r="87" spans="2:32" ht="27" customHeight="1">
      <c r="B87" s="184">
        <f>'女子一覧（様式１）'!$B$25</f>
      </c>
      <c r="C87" s="185"/>
      <c r="D87" s="185"/>
      <c r="E87" s="185"/>
      <c r="F87" s="186"/>
      <c r="G87" s="184">
        <f>IF(B85="","",VLOOKUP(B87,'選手データ入力'!$A$2:$K$42,2,0))</f>
      </c>
      <c r="H87" s="185"/>
      <c r="I87" s="185"/>
      <c r="J87" s="185"/>
      <c r="K87" s="185"/>
      <c r="L87" s="185"/>
      <c r="M87" s="185"/>
      <c r="N87" s="185"/>
      <c r="O87" s="185"/>
      <c r="P87" s="185"/>
      <c r="Q87" s="186"/>
      <c r="R87" s="190">
        <f>IF(B85="","",VLOOKUP(B87,'選手データ入力'!$A$2:$K$42,4,0))</f>
      </c>
      <c r="S87" s="191"/>
      <c r="T87" s="184">
        <f>IF(B87="","",'基本入力'!$B$10)</f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6"/>
      <c r="AF87" s="209"/>
    </row>
    <row r="88" spans="2:32" ht="27" customHeight="1">
      <c r="B88" s="187"/>
      <c r="C88" s="188"/>
      <c r="D88" s="188"/>
      <c r="E88" s="188"/>
      <c r="F88" s="189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189"/>
      <c r="R88" s="192"/>
      <c r="S88" s="193"/>
      <c r="T88" s="187"/>
      <c r="U88" s="188"/>
      <c r="V88" s="188"/>
      <c r="W88" s="188"/>
      <c r="X88" s="188"/>
      <c r="Y88" s="188"/>
      <c r="Z88" s="188"/>
      <c r="AA88" s="188"/>
      <c r="AB88" s="188"/>
      <c r="AC88" s="188"/>
      <c r="AD88" s="189"/>
      <c r="AF88" s="209"/>
    </row>
    <row r="89" spans="1:32" ht="13.5">
      <c r="A89" s="178" t="s">
        <v>92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209"/>
    </row>
    <row r="90" spans="2:32" ht="17.25">
      <c r="B90" s="194" t="str">
        <f>$B$2</f>
        <v>第11回北海道高等学校体育連盟空知支部陸上競技選手権大会　個人申込書（様式２）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F90" s="209"/>
    </row>
    <row r="91" spans="2:32" ht="18.75" customHeight="1">
      <c r="B91" s="195" t="s">
        <v>39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7"/>
      <c r="O91" s="198" t="s">
        <v>59</v>
      </c>
      <c r="P91" s="199"/>
      <c r="Q91" s="195" t="s">
        <v>40</v>
      </c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7"/>
      <c r="AF91" s="209"/>
    </row>
    <row r="92" spans="2:32" ht="31.5" customHeight="1">
      <c r="B92" s="202">
        <f>IF('選手データ入力'!G15="","",VLOOKUP(B94,'選手データ入力'!$A$2:$K$42,7,0))</f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200"/>
      <c r="P92" s="201"/>
      <c r="Q92" s="180" t="s">
        <v>38</v>
      </c>
      <c r="R92" s="181"/>
      <c r="S92" s="181"/>
      <c r="T92" s="181"/>
      <c r="U92" s="182"/>
      <c r="V92" s="202">
        <f>IF('選手データ入力'!J15="","",VLOOKUP(B94,'選手データ入力'!$A$2:$K$42,10,0))</f>
      </c>
      <c r="W92" s="203"/>
      <c r="X92" s="203"/>
      <c r="Y92" s="203"/>
      <c r="Z92" s="203"/>
      <c r="AA92" s="203"/>
      <c r="AB92" s="203"/>
      <c r="AC92" s="203"/>
      <c r="AD92" s="204"/>
      <c r="AF92" s="209"/>
    </row>
    <row r="93" spans="2:32" ht="18.75" customHeight="1">
      <c r="B93" s="180" t="s">
        <v>65</v>
      </c>
      <c r="C93" s="181"/>
      <c r="D93" s="181"/>
      <c r="E93" s="181"/>
      <c r="F93" s="182"/>
      <c r="G93" s="180" t="s">
        <v>41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2"/>
      <c r="R93" s="183" t="s">
        <v>1</v>
      </c>
      <c r="S93" s="183"/>
      <c r="T93" s="180" t="s">
        <v>42</v>
      </c>
      <c r="U93" s="181"/>
      <c r="V93" s="181"/>
      <c r="W93" s="181"/>
      <c r="X93" s="181"/>
      <c r="Y93" s="181"/>
      <c r="Z93" s="181"/>
      <c r="AA93" s="181"/>
      <c r="AB93" s="181"/>
      <c r="AC93" s="181"/>
      <c r="AD93" s="182"/>
      <c r="AF93" s="209"/>
    </row>
    <row r="94" spans="2:32" ht="27" customHeight="1">
      <c r="B94" s="184">
        <f>'女子一覧（様式１）'!$B$26</f>
      </c>
      <c r="C94" s="185"/>
      <c r="D94" s="185"/>
      <c r="E94" s="185"/>
      <c r="F94" s="186"/>
      <c r="G94" s="184">
        <f>IF(B92="","",VLOOKUP(B94,'選手データ入力'!$A$2:$K$42,2,0))</f>
      </c>
      <c r="H94" s="185"/>
      <c r="I94" s="185"/>
      <c r="J94" s="185"/>
      <c r="K94" s="185"/>
      <c r="L94" s="185"/>
      <c r="M94" s="185"/>
      <c r="N94" s="185"/>
      <c r="O94" s="185"/>
      <c r="P94" s="185"/>
      <c r="Q94" s="186"/>
      <c r="R94" s="190">
        <f>IF(B92="","",VLOOKUP(B94,'選手データ入力'!$A$2:$K$42,4,0))</f>
      </c>
      <c r="S94" s="191"/>
      <c r="T94" s="184">
        <f>IF(B94="","",'基本入力'!$B$10)</f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6"/>
      <c r="AF94" s="209"/>
    </row>
    <row r="95" spans="2:32" ht="27" customHeight="1">
      <c r="B95" s="187"/>
      <c r="C95" s="188"/>
      <c r="D95" s="188"/>
      <c r="E95" s="188"/>
      <c r="F95" s="189"/>
      <c r="G95" s="187"/>
      <c r="H95" s="188"/>
      <c r="I95" s="188"/>
      <c r="J95" s="188"/>
      <c r="K95" s="188"/>
      <c r="L95" s="188"/>
      <c r="M95" s="188"/>
      <c r="N95" s="188"/>
      <c r="O95" s="188"/>
      <c r="P95" s="188"/>
      <c r="Q95" s="189"/>
      <c r="R95" s="192"/>
      <c r="S95" s="193"/>
      <c r="T95" s="187"/>
      <c r="U95" s="188"/>
      <c r="V95" s="188"/>
      <c r="W95" s="188"/>
      <c r="X95" s="188"/>
      <c r="Y95" s="188"/>
      <c r="Z95" s="188"/>
      <c r="AA95" s="188"/>
      <c r="AB95" s="188"/>
      <c r="AC95" s="188"/>
      <c r="AD95" s="189"/>
      <c r="AF95" s="209"/>
    </row>
    <row r="96" spans="1:32" ht="13.5">
      <c r="A96" s="178" t="s">
        <v>92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209"/>
    </row>
    <row r="97" spans="2:32" ht="18" customHeight="1">
      <c r="B97" s="194" t="str">
        <f>$B$2</f>
        <v>第11回北海道高等学校体育連盟空知支部陸上競技選手権大会　個人申込書（様式２）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F97" s="209"/>
    </row>
    <row r="98" spans="2:32" ht="19.5" customHeight="1">
      <c r="B98" s="195" t="s">
        <v>39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198" t="s">
        <v>59</v>
      </c>
      <c r="P98" s="199"/>
      <c r="Q98" s="195" t="s">
        <v>40</v>
      </c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7"/>
      <c r="AF98" s="209"/>
    </row>
    <row r="99" spans="2:32" ht="31.5" customHeight="1">
      <c r="B99" s="202">
        <f>IF('選手データ入力'!G16="","",VLOOKUP(B101,'選手データ入力'!$A$2:$K$42,7,0))</f>
      </c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200"/>
      <c r="P99" s="201"/>
      <c r="Q99" s="180" t="s">
        <v>38</v>
      </c>
      <c r="R99" s="181"/>
      <c r="S99" s="181"/>
      <c r="T99" s="181"/>
      <c r="U99" s="182"/>
      <c r="V99" s="202">
        <f>IF('選手データ入力'!J16="","",VLOOKUP(B101,'選手データ入力'!$A$2:$K$42,10,0))</f>
      </c>
      <c r="W99" s="203"/>
      <c r="X99" s="203"/>
      <c r="Y99" s="203"/>
      <c r="Z99" s="203"/>
      <c r="AA99" s="203"/>
      <c r="AB99" s="203"/>
      <c r="AC99" s="203"/>
      <c r="AD99" s="204"/>
      <c r="AF99" s="209"/>
    </row>
    <row r="100" spans="2:32" ht="18.75" customHeight="1">
      <c r="B100" s="180" t="s">
        <v>65</v>
      </c>
      <c r="C100" s="181"/>
      <c r="D100" s="181"/>
      <c r="E100" s="181"/>
      <c r="F100" s="182"/>
      <c r="G100" s="180" t="s">
        <v>41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2"/>
      <c r="R100" s="183" t="s">
        <v>1</v>
      </c>
      <c r="S100" s="183"/>
      <c r="T100" s="180" t="s">
        <v>42</v>
      </c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2"/>
      <c r="AF100" s="209"/>
    </row>
    <row r="101" spans="2:32" ht="27" customHeight="1">
      <c r="B101" s="184">
        <f>'女子一覧（様式１）'!$B$27</f>
      </c>
      <c r="C101" s="185"/>
      <c r="D101" s="185"/>
      <c r="E101" s="185"/>
      <c r="F101" s="186"/>
      <c r="G101" s="184">
        <f>IF(B99="","",VLOOKUP(B101,'選手データ入力'!$A$2:$K$42,2,0))</f>
      </c>
      <c r="H101" s="185"/>
      <c r="I101" s="185"/>
      <c r="J101" s="185"/>
      <c r="K101" s="185"/>
      <c r="L101" s="185"/>
      <c r="M101" s="185"/>
      <c r="N101" s="185"/>
      <c r="O101" s="185"/>
      <c r="P101" s="185"/>
      <c r="Q101" s="186"/>
      <c r="R101" s="190">
        <f>IF(B99="","",VLOOKUP(B101,'選手データ入力'!$A$2:$K$42,4,0))</f>
      </c>
      <c r="S101" s="191"/>
      <c r="T101" s="184">
        <f>IF(B101="","",'基本入力'!$B$10)</f>
      </c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6"/>
      <c r="AF101" s="209"/>
    </row>
    <row r="102" spans="2:32" ht="27" customHeight="1">
      <c r="B102" s="187"/>
      <c r="C102" s="188"/>
      <c r="D102" s="188"/>
      <c r="E102" s="188"/>
      <c r="F102" s="189"/>
      <c r="G102" s="187"/>
      <c r="H102" s="188"/>
      <c r="I102" s="188"/>
      <c r="J102" s="188"/>
      <c r="K102" s="188"/>
      <c r="L102" s="188"/>
      <c r="M102" s="188"/>
      <c r="N102" s="188"/>
      <c r="O102" s="188"/>
      <c r="P102" s="188"/>
      <c r="Q102" s="189"/>
      <c r="R102" s="192"/>
      <c r="S102" s="193"/>
      <c r="T102" s="187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9"/>
      <c r="AF102" s="209"/>
    </row>
    <row r="103" spans="1:32" ht="13.5">
      <c r="A103" s="178" t="s">
        <v>92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209"/>
    </row>
    <row r="104" spans="2:32" ht="18" customHeight="1">
      <c r="B104" s="194" t="str">
        <f>$B$2</f>
        <v>第11回北海道高等学校体育連盟空知支部陸上競技選手権大会　個人申込書（様式２）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F104" s="209"/>
    </row>
    <row r="105" spans="2:32" ht="19.5" customHeight="1">
      <c r="B105" s="195" t="s">
        <v>39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7"/>
      <c r="O105" s="198" t="s">
        <v>59</v>
      </c>
      <c r="P105" s="199"/>
      <c r="Q105" s="195" t="s">
        <v>40</v>
      </c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7"/>
      <c r="AF105" s="209"/>
    </row>
    <row r="106" spans="2:32" ht="31.5" customHeight="1">
      <c r="B106" s="202">
        <f>IF('選手データ入力'!G17="","",VLOOKUP(B108,'選手データ入力'!$A$2:$K$42,7,0))</f>
      </c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4"/>
      <c r="O106" s="200"/>
      <c r="P106" s="201"/>
      <c r="Q106" s="180" t="s">
        <v>38</v>
      </c>
      <c r="R106" s="181"/>
      <c r="S106" s="181"/>
      <c r="T106" s="181"/>
      <c r="U106" s="182"/>
      <c r="V106" s="202">
        <f>IF('選手データ入力'!J17="","",VLOOKUP(B108,'選手データ入力'!$A$2:$K$42,10,0))</f>
      </c>
      <c r="W106" s="203"/>
      <c r="X106" s="203"/>
      <c r="Y106" s="203"/>
      <c r="Z106" s="203"/>
      <c r="AA106" s="203"/>
      <c r="AB106" s="203"/>
      <c r="AC106" s="203"/>
      <c r="AD106" s="204"/>
      <c r="AF106" s="209"/>
    </row>
    <row r="107" spans="2:32" ht="18.75" customHeight="1">
      <c r="B107" s="180" t="s">
        <v>65</v>
      </c>
      <c r="C107" s="181"/>
      <c r="D107" s="181"/>
      <c r="E107" s="181"/>
      <c r="F107" s="182"/>
      <c r="G107" s="180" t="s">
        <v>41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  <c r="R107" s="183" t="s">
        <v>1</v>
      </c>
      <c r="S107" s="183"/>
      <c r="T107" s="180" t="s">
        <v>42</v>
      </c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2"/>
      <c r="AF107" s="209"/>
    </row>
    <row r="108" spans="2:32" ht="27" customHeight="1">
      <c r="B108" s="184">
        <f>'女子一覧（様式１）'!$B$28</f>
      </c>
      <c r="C108" s="185"/>
      <c r="D108" s="185"/>
      <c r="E108" s="185"/>
      <c r="F108" s="186"/>
      <c r="G108" s="184">
        <f>IF(B106="","",VLOOKUP(B108,'選手データ入力'!$A$2:$K$42,2,0))</f>
      </c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90">
        <f>IF(B106="","",VLOOKUP(B108,'選手データ入力'!$A$2:$K$42,4,0))</f>
      </c>
      <c r="S108" s="191"/>
      <c r="T108" s="184">
        <f>IF(B108="","",'基本入力'!$B$10)</f>
      </c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6"/>
      <c r="AF108" s="209"/>
    </row>
    <row r="109" spans="2:32" ht="27" customHeight="1">
      <c r="B109" s="187"/>
      <c r="C109" s="188"/>
      <c r="D109" s="188"/>
      <c r="E109" s="188"/>
      <c r="F109" s="189"/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189"/>
      <c r="R109" s="192"/>
      <c r="S109" s="193"/>
      <c r="T109" s="187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9"/>
      <c r="AF109" s="209"/>
    </row>
    <row r="110" spans="1:32" ht="13.5" customHeight="1">
      <c r="A110" s="178" t="s">
        <v>92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209"/>
    </row>
    <row r="111" spans="1:32" ht="13.5" customHeight="1">
      <c r="A111" s="17"/>
      <c r="AF111" s="21"/>
    </row>
    <row r="112" spans="1:32" ht="13.5" customHeight="1">
      <c r="A112" s="178" t="s">
        <v>92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208" t="s">
        <v>47</v>
      </c>
    </row>
    <row r="113" spans="2:32" ht="17.25">
      <c r="B113" s="194" t="str">
        <f>$B$2</f>
        <v>第11回北海道高等学校体育連盟空知支部陸上競技選手権大会　個人申込書（様式２）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F113" s="208"/>
    </row>
    <row r="114" spans="2:32" s="19" customFormat="1" ht="18.75" customHeight="1">
      <c r="B114" s="195" t="s">
        <v>39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7"/>
      <c r="O114" s="198" t="s">
        <v>59</v>
      </c>
      <c r="P114" s="199"/>
      <c r="Q114" s="195" t="s">
        <v>40</v>
      </c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7"/>
      <c r="AF114" s="208"/>
    </row>
    <row r="115" spans="2:32" ht="31.5" customHeight="1">
      <c r="B115" s="202">
        <f>IF('選手データ入力'!G18="","",VLOOKUP(B117,'選手データ入力'!$A$2:$K$42,7,0))</f>
      </c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200"/>
      <c r="P115" s="201"/>
      <c r="Q115" s="180" t="s">
        <v>38</v>
      </c>
      <c r="R115" s="181"/>
      <c r="S115" s="181"/>
      <c r="T115" s="181"/>
      <c r="U115" s="182"/>
      <c r="V115" s="202">
        <f>IF('選手データ入力'!J18="","",VLOOKUP(B117,'選手データ入力'!$A$2:$K$42,10,0))</f>
      </c>
      <c r="W115" s="203"/>
      <c r="X115" s="203"/>
      <c r="Y115" s="203"/>
      <c r="Z115" s="203"/>
      <c r="AA115" s="203"/>
      <c r="AB115" s="203"/>
      <c r="AC115" s="203"/>
      <c r="AD115" s="204"/>
      <c r="AF115" s="208"/>
    </row>
    <row r="116" spans="2:32" ht="18.75" customHeight="1">
      <c r="B116" s="180" t="s">
        <v>65</v>
      </c>
      <c r="C116" s="181"/>
      <c r="D116" s="181"/>
      <c r="E116" s="181"/>
      <c r="F116" s="182"/>
      <c r="G116" s="180" t="s">
        <v>41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2"/>
      <c r="R116" s="183" t="s">
        <v>1</v>
      </c>
      <c r="S116" s="183"/>
      <c r="T116" s="180" t="s">
        <v>42</v>
      </c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2"/>
      <c r="AF116" s="208"/>
    </row>
    <row r="117" spans="2:32" ht="27" customHeight="1">
      <c r="B117" s="184">
        <f>'女子一覧（様式１）'!$B$29</f>
      </c>
      <c r="C117" s="185"/>
      <c r="D117" s="185"/>
      <c r="E117" s="185"/>
      <c r="F117" s="186"/>
      <c r="G117" s="184">
        <f>IF(B115="","",VLOOKUP(B117,'選手データ入力'!$A$2:$K$42,2,0))</f>
      </c>
      <c r="H117" s="185"/>
      <c r="I117" s="185"/>
      <c r="J117" s="185"/>
      <c r="K117" s="185"/>
      <c r="L117" s="185"/>
      <c r="M117" s="185"/>
      <c r="N117" s="185"/>
      <c r="O117" s="185"/>
      <c r="P117" s="185"/>
      <c r="Q117" s="186"/>
      <c r="R117" s="190">
        <f>IF(B115="","",VLOOKUP(B117,'選手データ入力'!$A$2:$K$42,4,0))</f>
      </c>
      <c r="S117" s="191"/>
      <c r="T117" s="184">
        <f>IF(B117="","",'基本入力'!$B$10)</f>
      </c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6"/>
      <c r="AF117" s="208"/>
    </row>
    <row r="118" spans="2:32" ht="27" customHeight="1">
      <c r="B118" s="187"/>
      <c r="C118" s="188"/>
      <c r="D118" s="188"/>
      <c r="E118" s="188"/>
      <c r="F118" s="189"/>
      <c r="G118" s="187"/>
      <c r="H118" s="188"/>
      <c r="I118" s="188"/>
      <c r="J118" s="188"/>
      <c r="K118" s="188"/>
      <c r="L118" s="188"/>
      <c r="M118" s="188"/>
      <c r="N118" s="188"/>
      <c r="O118" s="188"/>
      <c r="P118" s="188"/>
      <c r="Q118" s="189"/>
      <c r="R118" s="192"/>
      <c r="S118" s="193"/>
      <c r="T118" s="187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9"/>
      <c r="AF118" s="208"/>
    </row>
    <row r="119" spans="1:32" ht="13.5">
      <c r="A119" s="178" t="s">
        <v>92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208"/>
    </row>
    <row r="120" spans="2:32" ht="17.25">
      <c r="B120" s="194" t="str">
        <f>$B$2</f>
        <v>第11回北海道高等学校体育連盟空知支部陸上競技選手権大会　個人申込書（様式２）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F120" s="208"/>
    </row>
    <row r="121" spans="2:32" ht="18.75" customHeight="1">
      <c r="B121" s="195" t="s">
        <v>39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7"/>
      <c r="O121" s="198" t="s">
        <v>59</v>
      </c>
      <c r="P121" s="199"/>
      <c r="Q121" s="195" t="s">
        <v>40</v>
      </c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7"/>
      <c r="AF121" s="208"/>
    </row>
    <row r="122" spans="2:32" ht="31.5" customHeight="1">
      <c r="B122" s="202">
        <f>IF('選手データ入力'!G19="","",VLOOKUP(B124,'選手データ入力'!$A$2:$K$42,7,0))</f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4"/>
      <c r="O122" s="200"/>
      <c r="P122" s="201"/>
      <c r="Q122" s="180" t="s">
        <v>38</v>
      </c>
      <c r="R122" s="181"/>
      <c r="S122" s="181"/>
      <c r="T122" s="181"/>
      <c r="U122" s="182"/>
      <c r="V122" s="202">
        <f>IF('選手データ入力'!J19="","",VLOOKUP(B124,'選手データ入力'!$A$2:$K$42,10,0))</f>
      </c>
      <c r="W122" s="203"/>
      <c r="X122" s="203"/>
      <c r="Y122" s="203"/>
      <c r="Z122" s="203"/>
      <c r="AA122" s="203"/>
      <c r="AB122" s="203"/>
      <c r="AC122" s="203"/>
      <c r="AD122" s="204"/>
      <c r="AF122" s="208"/>
    </row>
    <row r="123" spans="2:32" ht="18.75" customHeight="1">
      <c r="B123" s="180" t="s">
        <v>65</v>
      </c>
      <c r="C123" s="181"/>
      <c r="D123" s="181"/>
      <c r="E123" s="181"/>
      <c r="F123" s="182"/>
      <c r="G123" s="180" t="s">
        <v>41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  <c r="R123" s="183" t="s">
        <v>1</v>
      </c>
      <c r="S123" s="183"/>
      <c r="T123" s="180" t="s">
        <v>42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2"/>
      <c r="AF123" s="208"/>
    </row>
    <row r="124" spans="2:32" ht="27" customHeight="1">
      <c r="B124" s="184">
        <f>'女子一覧（様式１）'!$B$30</f>
      </c>
      <c r="C124" s="185"/>
      <c r="D124" s="185"/>
      <c r="E124" s="185"/>
      <c r="F124" s="186"/>
      <c r="G124" s="184">
        <f>IF(B122="","",VLOOKUP(B124,'選手データ入力'!$A$2:$K$42,2,0))</f>
      </c>
      <c r="H124" s="185"/>
      <c r="I124" s="185"/>
      <c r="J124" s="185"/>
      <c r="K124" s="185"/>
      <c r="L124" s="185"/>
      <c r="M124" s="185"/>
      <c r="N124" s="185"/>
      <c r="O124" s="185"/>
      <c r="P124" s="185"/>
      <c r="Q124" s="186"/>
      <c r="R124" s="190">
        <f>IF(B122="","",VLOOKUP(B124,'選手データ入力'!$A$2:$K$42,4,0))</f>
      </c>
      <c r="S124" s="191"/>
      <c r="T124" s="184">
        <f>IF(B124="","",'基本入力'!$B$10)</f>
      </c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6"/>
      <c r="AF124" s="208"/>
    </row>
    <row r="125" spans="2:32" ht="27" customHeight="1">
      <c r="B125" s="187"/>
      <c r="C125" s="188"/>
      <c r="D125" s="188"/>
      <c r="E125" s="188"/>
      <c r="F125" s="189"/>
      <c r="G125" s="187"/>
      <c r="H125" s="188"/>
      <c r="I125" s="188"/>
      <c r="J125" s="188"/>
      <c r="K125" s="188"/>
      <c r="L125" s="188"/>
      <c r="M125" s="188"/>
      <c r="N125" s="188"/>
      <c r="O125" s="188"/>
      <c r="P125" s="188"/>
      <c r="Q125" s="189"/>
      <c r="R125" s="192"/>
      <c r="S125" s="193"/>
      <c r="T125" s="187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9"/>
      <c r="AF125" s="208"/>
    </row>
    <row r="126" spans="1:32" ht="13.5">
      <c r="A126" s="178" t="s">
        <v>92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208"/>
    </row>
    <row r="127" spans="2:32" ht="17.25">
      <c r="B127" s="194" t="str">
        <f>$B$2</f>
        <v>第11回北海道高等学校体育連盟空知支部陸上競技選手権大会　個人申込書（様式２）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F127" s="208"/>
    </row>
    <row r="128" spans="2:32" ht="18.75" customHeight="1">
      <c r="B128" s="195" t="s">
        <v>39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7"/>
      <c r="O128" s="198" t="s">
        <v>59</v>
      </c>
      <c r="P128" s="199"/>
      <c r="Q128" s="195" t="s">
        <v>40</v>
      </c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7"/>
      <c r="AF128" s="208"/>
    </row>
    <row r="129" spans="2:32" ht="31.5" customHeight="1">
      <c r="B129" s="202">
        <f>IF('選手データ入力'!G20="","",VLOOKUP(B131,'選手データ入力'!$A$2:$K$42,7,0))</f>
      </c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0"/>
      <c r="P129" s="201"/>
      <c r="Q129" s="180" t="s">
        <v>38</v>
      </c>
      <c r="R129" s="181"/>
      <c r="S129" s="181"/>
      <c r="T129" s="181"/>
      <c r="U129" s="182"/>
      <c r="V129" s="202">
        <f>IF('選手データ入力'!J20="","",VLOOKUP(B131,'選手データ入力'!$A$2:$K$42,10,0))</f>
      </c>
      <c r="W129" s="203"/>
      <c r="X129" s="203"/>
      <c r="Y129" s="203"/>
      <c r="Z129" s="203"/>
      <c r="AA129" s="203"/>
      <c r="AB129" s="203"/>
      <c r="AC129" s="203"/>
      <c r="AD129" s="204"/>
      <c r="AF129" s="208"/>
    </row>
    <row r="130" spans="2:32" ht="18.75" customHeight="1">
      <c r="B130" s="180" t="s">
        <v>65</v>
      </c>
      <c r="C130" s="181"/>
      <c r="D130" s="181"/>
      <c r="E130" s="181"/>
      <c r="F130" s="182"/>
      <c r="G130" s="180" t="s">
        <v>41</v>
      </c>
      <c r="H130" s="181"/>
      <c r="I130" s="181"/>
      <c r="J130" s="181"/>
      <c r="K130" s="181"/>
      <c r="L130" s="181"/>
      <c r="M130" s="181"/>
      <c r="N130" s="181"/>
      <c r="O130" s="181"/>
      <c r="P130" s="181"/>
      <c r="Q130" s="182"/>
      <c r="R130" s="183" t="s">
        <v>1</v>
      </c>
      <c r="S130" s="183"/>
      <c r="T130" s="180" t="s">
        <v>42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2"/>
      <c r="AF130" s="208"/>
    </row>
    <row r="131" spans="2:32" ht="27" customHeight="1">
      <c r="B131" s="184">
        <f>'女子一覧（様式１）'!$B$31</f>
      </c>
      <c r="C131" s="185"/>
      <c r="D131" s="185"/>
      <c r="E131" s="185"/>
      <c r="F131" s="186"/>
      <c r="G131" s="184">
        <f>IF(B129="","",VLOOKUP(B131,'選手データ入力'!$A$2:$K$42,2,0))</f>
      </c>
      <c r="H131" s="185"/>
      <c r="I131" s="185"/>
      <c r="J131" s="185"/>
      <c r="K131" s="185"/>
      <c r="L131" s="185"/>
      <c r="M131" s="185"/>
      <c r="N131" s="185"/>
      <c r="O131" s="185"/>
      <c r="P131" s="185"/>
      <c r="Q131" s="186"/>
      <c r="R131" s="190">
        <f>IF(B129="","",VLOOKUP(B131,'選手データ入力'!$A$2:$K$42,4,0))</f>
      </c>
      <c r="S131" s="191"/>
      <c r="T131" s="184">
        <f>IF(B131="","",'基本入力'!$B$10)</f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F131" s="208"/>
    </row>
    <row r="132" spans="2:32" ht="27" customHeight="1">
      <c r="B132" s="187"/>
      <c r="C132" s="188"/>
      <c r="D132" s="188"/>
      <c r="E132" s="188"/>
      <c r="F132" s="189"/>
      <c r="G132" s="187"/>
      <c r="H132" s="188"/>
      <c r="I132" s="188"/>
      <c r="J132" s="188"/>
      <c r="K132" s="188"/>
      <c r="L132" s="188"/>
      <c r="M132" s="188"/>
      <c r="N132" s="188"/>
      <c r="O132" s="188"/>
      <c r="P132" s="188"/>
      <c r="Q132" s="189"/>
      <c r="R132" s="192"/>
      <c r="S132" s="193"/>
      <c r="T132" s="187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9"/>
      <c r="AF132" s="208"/>
    </row>
    <row r="133" spans="1:32" ht="13.5">
      <c r="A133" s="178" t="s">
        <v>92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208"/>
    </row>
    <row r="134" spans="2:32" ht="18" customHeight="1">
      <c r="B134" s="194" t="str">
        <f>$B$2</f>
        <v>第11回北海道高等学校体育連盟空知支部陸上競技選手権大会　個人申込書（様式２）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F134" s="208"/>
    </row>
    <row r="135" spans="2:32" ht="19.5" customHeight="1">
      <c r="B135" s="195" t="s">
        <v>39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7"/>
      <c r="O135" s="198" t="s">
        <v>59</v>
      </c>
      <c r="P135" s="199"/>
      <c r="Q135" s="195" t="s">
        <v>40</v>
      </c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7"/>
      <c r="AF135" s="208"/>
    </row>
    <row r="136" spans="2:32" ht="31.5" customHeight="1">
      <c r="B136" s="202">
        <f>IF('選手データ入力'!G21="","",VLOOKUP(B138,'選手データ入力'!$A$2:$K$42,7,0))</f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4"/>
      <c r="O136" s="200"/>
      <c r="P136" s="201"/>
      <c r="Q136" s="180" t="s">
        <v>38</v>
      </c>
      <c r="R136" s="181"/>
      <c r="S136" s="181"/>
      <c r="T136" s="181"/>
      <c r="U136" s="182"/>
      <c r="V136" s="202">
        <f>IF('選手データ入力'!J21="","",VLOOKUP(B138,'選手データ入力'!$A$2:$K$42,10,0))</f>
      </c>
      <c r="W136" s="203"/>
      <c r="X136" s="203"/>
      <c r="Y136" s="203"/>
      <c r="Z136" s="203"/>
      <c r="AA136" s="203"/>
      <c r="AB136" s="203"/>
      <c r="AC136" s="203"/>
      <c r="AD136" s="204"/>
      <c r="AF136" s="208"/>
    </row>
    <row r="137" spans="2:32" ht="18.75" customHeight="1">
      <c r="B137" s="180" t="s">
        <v>65</v>
      </c>
      <c r="C137" s="181"/>
      <c r="D137" s="181"/>
      <c r="E137" s="181"/>
      <c r="F137" s="182"/>
      <c r="G137" s="180" t="s">
        <v>41</v>
      </c>
      <c r="H137" s="181"/>
      <c r="I137" s="181"/>
      <c r="J137" s="181"/>
      <c r="K137" s="181"/>
      <c r="L137" s="181"/>
      <c r="M137" s="181"/>
      <c r="N137" s="181"/>
      <c r="O137" s="181"/>
      <c r="P137" s="181"/>
      <c r="Q137" s="182"/>
      <c r="R137" s="183" t="s">
        <v>1</v>
      </c>
      <c r="S137" s="183"/>
      <c r="T137" s="180" t="s">
        <v>42</v>
      </c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2"/>
      <c r="AF137" s="208"/>
    </row>
    <row r="138" spans="2:32" ht="27" customHeight="1">
      <c r="B138" s="184">
        <f>'女子一覧（様式１）'!$B$32</f>
      </c>
      <c r="C138" s="185"/>
      <c r="D138" s="185"/>
      <c r="E138" s="185"/>
      <c r="F138" s="186"/>
      <c r="G138" s="184">
        <f>IF(B136="","",VLOOKUP(B138,'選手データ入力'!$A$2:$K$42,2,0))</f>
      </c>
      <c r="H138" s="185"/>
      <c r="I138" s="185"/>
      <c r="J138" s="185"/>
      <c r="K138" s="185"/>
      <c r="L138" s="185"/>
      <c r="M138" s="185"/>
      <c r="N138" s="185"/>
      <c r="O138" s="185"/>
      <c r="P138" s="185"/>
      <c r="Q138" s="186"/>
      <c r="R138" s="190">
        <f>IF(B136="","",VLOOKUP(B138,'選手データ入力'!$A$2:$K$42,4,0))</f>
      </c>
      <c r="S138" s="191"/>
      <c r="T138" s="184">
        <f>IF(B138="","",'基本入力'!$B$10)</f>
      </c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F138" s="208"/>
    </row>
    <row r="139" spans="2:32" ht="27" customHeight="1">
      <c r="B139" s="187"/>
      <c r="C139" s="188"/>
      <c r="D139" s="188"/>
      <c r="E139" s="188"/>
      <c r="F139" s="189"/>
      <c r="G139" s="187"/>
      <c r="H139" s="188"/>
      <c r="I139" s="188"/>
      <c r="J139" s="188"/>
      <c r="K139" s="188"/>
      <c r="L139" s="188"/>
      <c r="M139" s="188"/>
      <c r="N139" s="188"/>
      <c r="O139" s="188"/>
      <c r="P139" s="188"/>
      <c r="Q139" s="189"/>
      <c r="R139" s="192"/>
      <c r="S139" s="193"/>
      <c r="T139" s="187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9"/>
      <c r="AF139" s="208"/>
    </row>
    <row r="140" spans="1:32" ht="13.5">
      <c r="A140" s="178" t="s">
        <v>92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208"/>
    </row>
    <row r="141" spans="2:32" ht="18" customHeight="1">
      <c r="B141" s="194" t="str">
        <f>$B$2</f>
        <v>第11回北海道高等学校体育連盟空知支部陸上競技選手権大会　個人申込書（様式２）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F141" s="208"/>
    </row>
    <row r="142" spans="2:32" ht="19.5" customHeight="1">
      <c r="B142" s="195" t="s">
        <v>39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7"/>
      <c r="O142" s="198" t="s">
        <v>59</v>
      </c>
      <c r="P142" s="199"/>
      <c r="Q142" s="195" t="s">
        <v>40</v>
      </c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7"/>
      <c r="AF142" s="208"/>
    </row>
    <row r="143" spans="2:32" ht="31.5" customHeight="1">
      <c r="B143" s="202">
        <f>IF('選手データ入力'!G22="","",VLOOKUP(B145,'選手データ入力'!$A$2:$K$42,7,0))</f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4"/>
      <c r="O143" s="200"/>
      <c r="P143" s="201"/>
      <c r="Q143" s="180" t="s">
        <v>38</v>
      </c>
      <c r="R143" s="181"/>
      <c r="S143" s="181"/>
      <c r="T143" s="181"/>
      <c r="U143" s="182"/>
      <c r="V143" s="202">
        <f>IF('選手データ入力'!J22="","",VLOOKUP(B145,'選手データ入力'!$A$2:$K$42,10,0))</f>
      </c>
      <c r="W143" s="203"/>
      <c r="X143" s="203"/>
      <c r="Y143" s="203"/>
      <c r="Z143" s="203"/>
      <c r="AA143" s="203"/>
      <c r="AB143" s="203"/>
      <c r="AC143" s="203"/>
      <c r="AD143" s="204"/>
      <c r="AF143" s="208"/>
    </row>
    <row r="144" spans="2:32" ht="18.75" customHeight="1">
      <c r="B144" s="180" t="s">
        <v>65</v>
      </c>
      <c r="C144" s="181"/>
      <c r="D144" s="181"/>
      <c r="E144" s="181"/>
      <c r="F144" s="182"/>
      <c r="G144" s="180" t="s">
        <v>41</v>
      </c>
      <c r="H144" s="181"/>
      <c r="I144" s="181"/>
      <c r="J144" s="181"/>
      <c r="K144" s="181"/>
      <c r="L144" s="181"/>
      <c r="M144" s="181"/>
      <c r="N144" s="181"/>
      <c r="O144" s="181"/>
      <c r="P144" s="181"/>
      <c r="Q144" s="182"/>
      <c r="R144" s="183" t="s">
        <v>1</v>
      </c>
      <c r="S144" s="183"/>
      <c r="T144" s="180" t="s">
        <v>42</v>
      </c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2"/>
      <c r="AF144" s="208"/>
    </row>
    <row r="145" spans="2:32" ht="27" customHeight="1">
      <c r="B145" s="184">
        <f>'女子一覧（様式１）'!$B$33</f>
      </c>
      <c r="C145" s="185"/>
      <c r="D145" s="185"/>
      <c r="E145" s="185"/>
      <c r="F145" s="186"/>
      <c r="G145" s="184">
        <f>IF(B143="","",VLOOKUP(B145,'選手データ入力'!$A$2:$K$42,2,0))</f>
      </c>
      <c r="H145" s="185"/>
      <c r="I145" s="185"/>
      <c r="J145" s="185"/>
      <c r="K145" s="185"/>
      <c r="L145" s="185"/>
      <c r="M145" s="185"/>
      <c r="N145" s="185"/>
      <c r="O145" s="185"/>
      <c r="P145" s="185"/>
      <c r="Q145" s="186"/>
      <c r="R145" s="190">
        <f>IF(B143="","",VLOOKUP(B145,'選手データ入力'!$A$2:$K$42,4,0))</f>
      </c>
      <c r="S145" s="191"/>
      <c r="T145" s="184">
        <f>IF(B145="","",'基本入力'!$B$10)</f>
      </c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F145" s="208"/>
    </row>
    <row r="146" spans="2:32" ht="27" customHeight="1">
      <c r="B146" s="187"/>
      <c r="C146" s="188"/>
      <c r="D146" s="188"/>
      <c r="E146" s="188"/>
      <c r="F146" s="189"/>
      <c r="G146" s="187"/>
      <c r="H146" s="188"/>
      <c r="I146" s="188"/>
      <c r="J146" s="188"/>
      <c r="K146" s="188"/>
      <c r="L146" s="188"/>
      <c r="M146" s="188"/>
      <c r="N146" s="188"/>
      <c r="O146" s="188"/>
      <c r="P146" s="188"/>
      <c r="Q146" s="189"/>
      <c r="R146" s="192"/>
      <c r="S146" s="193"/>
      <c r="T146" s="187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9"/>
      <c r="AF146" s="208"/>
    </row>
    <row r="147" spans="1:32" ht="13.5" customHeight="1">
      <c r="A147" s="178" t="s">
        <v>92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208"/>
    </row>
    <row r="148" spans="1:32" ht="13.5" customHeight="1">
      <c r="A148" s="17"/>
      <c r="AF148" s="21"/>
    </row>
    <row r="149" spans="1:32" ht="13.5" customHeight="1">
      <c r="A149" s="178" t="s">
        <v>92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207" t="s">
        <v>48</v>
      </c>
    </row>
    <row r="150" spans="2:32" ht="17.25">
      <c r="B150" s="194" t="str">
        <f>$B$2</f>
        <v>第11回北海道高等学校体育連盟空知支部陸上競技選手権大会　個人申込書（様式２）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F150" s="207"/>
    </row>
    <row r="151" spans="2:32" s="19" customFormat="1" ht="18.75" customHeight="1">
      <c r="B151" s="195" t="s">
        <v>39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7"/>
      <c r="O151" s="198" t="s">
        <v>59</v>
      </c>
      <c r="P151" s="199"/>
      <c r="Q151" s="195" t="s">
        <v>40</v>
      </c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7"/>
      <c r="AF151" s="207"/>
    </row>
    <row r="152" spans="2:32" ht="31.5" customHeight="1">
      <c r="B152" s="202">
        <f>IF('選手データ入力'!G23="","",VLOOKUP(B154,'選手データ入力'!$A$2:$K$42,7,0))</f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4"/>
      <c r="O152" s="200"/>
      <c r="P152" s="201"/>
      <c r="Q152" s="180" t="s">
        <v>38</v>
      </c>
      <c r="R152" s="181"/>
      <c r="S152" s="181"/>
      <c r="T152" s="181"/>
      <c r="U152" s="182"/>
      <c r="V152" s="202">
        <f>IF('選手データ入力'!J23="","",VLOOKUP(B154,'選手データ入力'!$A$2:$K$42,10,0))</f>
      </c>
      <c r="W152" s="203"/>
      <c r="X152" s="203"/>
      <c r="Y152" s="203"/>
      <c r="Z152" s="203"/>
      <c r="AA152" s="203"/>
      <c r="AB152" s="203"/>
      <c r="AC152" s="203"/>
      <c r="AD152" s="204"/>
      <c r="AF152" s="207"/>
    </row>
    <row r="153" spans="2:32" ht="18.75" customHeight="1">
      <c r="B153" s="180" t="s">
        <v>65</v>
      </c>
      <c r="C153" s="181"/>
      <c r="D153" s="181"/>
      <c r="E153" s="181"/>
      <c r="F153" s="182"/>
      <c r="G153" s="180" t="s">
        <v>41</v>
      </c>
      <c r="H153" s="181"/>
      <c r="I153" s="181"/>
      <c r="J153" s="181"/>
      <c r="K153" s="181"/>
      <c r="L153" s="181"/>
      <c r="M153" s="181"/>
      <c r="N153" s="181"/>
      <c r="O153" s="181"/>
      <c r="P153" s="181"/>
      <c r="Q153" s="182"/>
      <c r="R153" s="183" t="s">
        <v>1</v>
      </c>
      <c r="S153" s="183"/>
      <c r="T153" s="180" t="s">
        <v>42</v>
      </c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2"/>
      <c r="AF153" s="207"/>
    </row>
    <row r="154" spans="2:32" ht="27" customHeight="1">
      <c r="B154" s="184">
        <f>'一覧（様式１予備）'!$B$14</f>
      </c>
      <c r="C154" s="185"/>
      <c r="D154" s="185"/>
      <c r="E154" s="185"/>
      <c r="F154" s="186"/>
      <c r="G154" s="184">
        <f>IF(B152="","",VLOOKUP(B154,'選手データ入力'!$A$2:$K$42,2,0))</f>
      </c>
      <c r="H154" s="185"/>
      <c r="I154" s="185"/>
      <c r="J154" s="185"/>
      <c r="K154" s="185"/>
      <c r="L154" s="185"/>
      <c r="M154" s="185"/>
      <c r="N154" s="185"/>
      <c r="O154" s="185"/>
      <c r="P154" s="185"/>
      <c r="Q154" s="186"/>
      <c r="R154" s="190">
        <f>IF(B152="","",VLOOKUP(B154,'選手データ入力'!$A$2:$K$42,4,0))</f>
      </c>
      <c r="S154" s="191"/>
      <c r="T154" s="184">
        <f>IF(B154="","",'基本入力'!$B$10)</f>
      </c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F154" s="207"/>
    </row>
    <row r="155" spans="2:32" ht="27" customHeight="1">
      <c r="B155" s="187"/>
      <c r="C155" s="188"/>
      <c r="D155" s="188"/>
      <c r="E155" s="188"/>
      <c r="F155" s="189"/>
      <c r="G155" s="187"/>
      <c r="H155" s="188"/>
      <c r="I155" s="188"/>
      <c r="J155" s="188"/>
      <c r="K155" s="188"/>
      <c r="L155" s="188"/>
      <c r="M155" s="188"/>
      <c r="N155" s="188"/>
      <c r="O155" s="188"/>
      <c r="P155" s="188"/>
      <c r="Q155" s="189"/>
      <c r="R155" s="192"/>
      <c r="S155" s="193"/>
      <c r="T155" s="187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9"/>
      <c r="AF155" s="207"/>
    </row>
    <row r="156" spans="1:32" ht="13.5">
      <c r="A156" s="178" t="s">
        <v>92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207"/>
    </row>
    <row r="157" spans="2:32" ht="17.25">
      <c r="B157" s="194" t="str">
        <f>$B$2</f>
        <v>第11回北海道高等学校体育連盟空知支部陸上競技選手権大会　個人申込書（様式２）</v>
      </c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F157" s="207"/>
    </row>
    <row r="158" spans="2:32" ht="18.75" customHeight="1">
      <c r="B158" s="195" t="s">
        <v>39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7"/>
      <c r="O158" s="198" t="s">
        <v>59</v>
      </c>
      <c r="P158" s="199"/>
      <c r="Q158" s="195" t="s">
        <v>40</v>
      </c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7"/>
      <c r="AF158" s="207"/>
    </row>
    <row r="159" spans="2:32" ht="31.5" customHeight="1">
      <c r="B159" s="202">
        <f>IF('選手データ入力'!G24="","",VLOOKUP(B161,'選手データ入力'!$A$2:$K$42,7,0))</f>
      </c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4"/>
      <c r="O159" s="200"/>
      <c r="P159" s="201"/>
      <c r="Q159" s="180" t="s">
        <v>38</v>
      </c>
      <c r="R159" s="181"/>
      <c r="S159" s="181"/>
      <c r="T159" s="181"/>
      <c r="U159" s="182"/>
      <c r="V159" s="202">
        <f>IF('選手データ入力'!J24="","",VLOOKUP(B161,'選手データ入力'!$A$2:$K$42,10,0))</f>
      </c>
      <c r="W159" s="203"/>
      <c r="X159" s="203"/>
      <c r="Y159" s="203"/>
      <c r="Z159" s="203"/>
      <c r="AA159" s="203"/>
      <c r="AB159" s="203"/>
      <c r="AC159" s="203"/>
      <c r="AD159" s="204"/>
      <c r="AF159" s="207"/>
    </row>
    <row r="160" spans="2:32" ht="18.75" customHeight="1">
      <c r="B160" s="180" t="s">
        <v>65</v>
      </c>
      <c r="C160" s="181"/>
      <c r="D160" s="181"/>
      <c r="E160" s="181"/>
      <c r="F160" s="182"/>
      <c r="G160" s="180" t="s">
        <v>41</v>
      </c>
      <c r="H160" s="181"/>
      <c r="I160" s="181"/>
      <c r="J160" s="181"/>
      <c r="K160" s="181"/>
      <c r="L160" s="181"/>
      <c r="M160" s="181"/>
      <c r="N160" s="181"/>
      <c r="O160" s="181"/>
      <c r="P160" s="181"/>
      <c r="Q160" s="182"/>
      <c r="R160" s="183" t="s">
        <v>1</v>
      </c>
      <c r="S160" s="183"/>
      <c r="T160" s="180" t="s">
        <v>42</v>
      </c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2"/>
      <c r="AF160" s="207"/>
    </row>
    <row r="161" spans="2:32" ht="27" customHeight="1">
      <c r="B161" s="184">
        <f>'一覧（様式１予備）'!$B$15</f>
      </c>
      <c r="C161" s="185"/>
      <c r="D161" s="185"/>
      <c r="E161" s="185"/>
      <c r="F161" s="186"/>
      <c r="G161" s="184">
        <f>IF(B159="","",VLOOKUP(B161,'選手データ入力'!$A$2:$K$42,2,0))</f>
      </c>
      <c r="H161" s="185"/>
      <c r="I161" s="185"/>
      <c r="J161" s="185"/>
      <c r="K161" s="185"/>
      <c r="L161" s="185"/>
      <c r="M161" s="185"/>
      <c r="N161" s="185"/>
      <c r="O161" s="185"/>
      <c r="P161" s="185"/>
      <c r="Q161" s="186"/>
      <c r="R161" s="190">
        <f>IF(B159="","",VLOOKUP(B161,'選手データ入力'!$A$2:$K$42,4,0))</f>
      </c>
      <c r="S161" s="191"/>
      <c r="T161" s="184">
        <f>IF(B161="","",'基本入力'!$B$10)</f>
      </c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F161" s="207"/>
    </row>
    <row r="162" spans="2:32" ht="27" customHeight="1">
      <c r="B162" s="187"/>
      <c r="C162" s="188"/>
      <c r="D162" s="188"/>
      <c r="E162" s="188"/>
      <c r="F162" s="189"/>
      <c r="G162" s="187"/>
      <c r="H162" s="188"/>
      <c r="I162" s="188"/>
      <c r="J162" s="188"/>
      <c r="K162" s="188"/>
      <c r="L162" s="188"/>
      <c r="M162" s="188"/>
      <c r="N162" s="188"/>
      <c r="O162" s="188"/>
      <c r="P162" s="188"/>
      <c r="Q162" s="189"/>
      <c r="R162" s="192"/>
      <c r="S162" s="193"/>
      <c r="T162" s="187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9"/>
      <c r="AF162" s="207"/>
    </row>
    <row r="163" spans="1:32" ht="13.5">
      <c r="A163" s="178" t="s">
        <v>92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207"/>
    </row>
    <row r="164" spans="2:32" ht="17.25">
      <c r="B164" s="194" t="str">
        <f>$B$2</f>
        <v>第11回北海道高等学校体育連盟空知支部陸上競技選手権大会　個人申込書（様式２）</v>
      </c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F164" s="207"/>
    </row>
    <row r="165" spans="2:32" ht="18.75" customHeight="1">
      <c r="B165" s="195" t="s">
        <v>39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7"/>
      <c r="O165" s="198" t="s">
        <v>59</v>
      </c>
      <c r="P165" s="199"/>
      <c r="Q165" s="195" t="s">
        <v>40</v>
      </c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7"/>
      <c r="AF165" s="207"/>
    </row>
    <row r="166" spans="2:32" ht="31.5" customHeight="1">
      <c r="B166" s="202">
        <f>IF('選手データ入力'!G25="","",VLOOKUP(B168,'選手データ入力'!$A$2:$K$42,7,0))</f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4"/>
      <c r="O166" s="200"/>
      <c r="P166" s="201"/>
      <c r="Q166" s="180" t="s">
        <v>38</v>
      </c>
      <c r="R166" s="181"/>
      <c r="S166" s="181"/>
      <c r="T166" s="181"/>
      <c r="U166" s="182"/>
      <c r="V166" s="202">
        <f>IF('選手データ入力'!J25="","",VLOOKUP(B168,'選手データ入力'!$A$2:$K$42,10,0))</f>
      </c>
      <c r="W166" s="203"/>
      <c r="X166" s="203"/>
      <c r="Y166" s="203"/>
      <c r="Z166" s="203"/>
      <c r="AA166" s="203"/>
      <c r="AB166" s="203"/>
      <c r="AC166" s="203"/>
      <c r="AD166" s="204"/>
      <c r="AF166" s="207"/>
    </row>
    <row r="167" spans="2:32" ht="18.75" customHeight="1">
      <c r="B167" s="180" t="s">
        <v>65</v>
      </c>
      <c r="C167" s="181"/>
      <c r="D167" s="181"/>
      <c r="E167" s="181"/>
      <c r="F167" s="182"/>
      <c r="G167" s="180" t="s">
        <v>41</v>
      </c>
      <c r="H167" s="181"/>
      <c r="I167" s="181"/>
      <c r="J167" s="181"/>
      <c r="K167" s="181"/>
      <c r="L167" s="181"/>
      <c r="M167" s="181"/>
      <c r="N167" s="181"/>
      <c r="O167" s="181"/>
      <c r="P167" s="181"/>
      <c r="Q167" s="182"/>
      <c r="R167" s="183" t="s">
        <v>1</v>
      </c>
      <c r="S167" s="183"/>
      <c r="T167" s="180" t="s">
        <v>42</v>
      </c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2"/>
      <c r="AF167" s="207"/>
    </row>
    <row r="168" spans="2:32" ht="27" customHeight="1">
      <c r="B168" s="184">
        <f>'一覧（様式１予備）'!$B$16</f>
      </c>
      <c r="C168" s="185"/>
      <c r="D168" s="185"/>
      <c r="E168" s="185"/>
      <c r="F168" s="186"/>
      <c r="G168" s="184">
        <f>IF(B166="","",VLOOKUP(B168,'選手データ入力'!$A$2:$K$42,2,0))</f>
      </c>
      <c r="H168" s="185"/>
      <c r="I168" s="185"/>
      <c r="J168" s="185"/>
      <c r="K168" s="185"/>
      <c r="L168" s="185"/>
      <c r="M168" s="185"/>
      <c r="N168" s="185"/>
      <c r="O168" s="185"/>
      <c r="P168" s="185"/>
      <c r="Q168" s="186"/>
      <c r="R168" s="190">
        <f>IF(B166="","",VLOOKUP(B168,'選手データ入力'!$A$2:$K$42,4,0))</f>
      </c>
      <c r="S168" s="191"/>
      <c r="T168" s="184">
        <f>IF(B168="","",'基本入力'!$B$10)</f>
      </c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F168" s="207"/>
    </row>
    <row r="169" spans="2:32" ht="27" customHeight="1">
      <c r="B169" s="187"/>
      <c r="C169" s="188"/>
      <c r="D169" s="188"/>
      <c r="E169" s="188"/>
      <c r="F169" s="189"/>
      <c r="G169" s="187"/>
      <c r="H169" s="188"/>
      <c r="I169" s="188"/>
      <c r="J169" s="188"/>
      <c r="K169" s="188"/>
      <c r="L169" s="188"/>
      <c r="M169" s="188"/>
      <c r="N169" s="188"/>
      <c r="O169" s="188"/>
      <c r="P169" s="188"/>
      <c r="Q169" s="189"/>
      <c r="R169" s="192"/>
      <c r="S169" s="193"/>
      <c r="T169" s="187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9"/>
      <c r="AF169" s="207"/>
    </row>
    <row r="170" spans="1:32" ht="13.5">
      <c r="A170" s="178" t="s">
        <v>92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207"/>
    </row>
    <row r="171" spans="2:32" ht="18" customHeight="1">
      <c r="B171" s="194" t="str">
        <f>$B$2</f>
        <v>第11回北海道高等学校体育連盟空知支部陸上競技選手権大会　個人申込書（様式２）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F171" s="207"/>
    </row>
    <row r="172" spans="2:32" ht="19.5" customHeight="1">
      <c r="B172" s="195" t="s">
        <v>39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7"/>
      <c r="O172" s="198" t="s">
        <v>59</v>
      </c>
      <c r="P172" s="199"/>
      <c r="Q172" s="195" t="s">
        <v>40</v>
      </c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7"/>
      <c r="AF172" s="207"/>
    </row>
    <row r="173" spans="2:32" ht="31.5" customHeight="1">
      <c r="B173" s="202">
        <f>IF('選手データ入力'!G26="","",VLOOKUP(B175,'選手データ入力'!$A$2:$K$42,7,0))</f>
      </c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4"/>
      <c r="O173" s="200"/>
      <c r="P173" s="201"/>
      <c r="Q173" s="180" t="s">
        <v>38</v>
      </c>
      <c r="R173" s="181"/>
      <c r="S173" s="181"/>
      <c r="T173" s="181"/>
      <c r="U173" s="182"/>
      <c r="V173" s="202">
        <f>IF('選手データ入力'!J26="","",VLOOKUP(B175,'選手データ入力'!$A$2:$K$42,10,0))</f>
      </c>
      <c r="W173" s="203"/>
      <c r="X173" s="203"/>
      <c r="Y173" s="203"/>
      <c r="Z173" s="203"/>
      <c r="AA173" s="203"/>
      <c r="AB173" s="203"/>
      <c r="AC173" s="203"/>
      <c r="AD173" s="204"/>
      <c r="AF173" s="207"/>
    </row>
    <row r="174" spans="2:32" ht="18.75" customHeight="1">
      <c r="B174" s="180" t="s">
        <v>65</v>
      </c>
      <c r="C174" s="181"/>
      <c r="D174" s="181"/>
      <c r="E174" s="181"/>
      <c r="F174" s="182"/>
      <c r="G174" s="180" t="s">
        <v>41</v>
      </c>
      <c r="H174" s="181"/>
      <c r="I174" s="181"/>
      <c r="J174" s="181"/>
      <c r="K174" s="181"/>
      <c r="L174" s="181"/>
      <c r="M174" s="181"/>
      <c r="N174" s="181"/>
      <c r="O174" s="181"/>
      <c r="P174" s="181"/>
      <c r="Q174" s="182"/>
      <c r="R174" s="183" t="s">
        <v>1</v>
      </c>
      <c r="S174" s="183"/>
      <c r="T174" s="180" t="s">
        <v>42</v>
      </c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2"/>
      <c r="AF174" s="207"/>
    </row>
    <row r="175" spans="2:32" ht="27" customHeight="1">
      <c r="B175" s="184">
        <f>'一覧（様式１予備）'!$B$17</f>
      </c>
      <c r="C175" s="185"/>
      <c r="D175" s="185"/>
      <c r="E175" s="185"/>
      <c r="F175" s="186"/>
      <c r="G175" s="184">
        <f>IF(B173="","",VLOOKUP(B175,'選手データ入力'!$A$2:$K$42,2,0))</f>
      </c>
      <c r="H175" s="185"/>
      <c r="I175" s="185"/>
      <c r="J175" s="185"/>
      <c r="K175" s="185"/>
      <c r="L175" s="185"/>
      <c r="M175" s="185"/>
      <c r="N175" s="185"/>
      <c r="O175" s="185"/>
      <c r="P175" s="185"/>
      <c r="Q175" s="186"/>
      <c r="R175" s="190">
        <f>IF(B173="","",VLOOKUP(B175,'選手データ入力'!$A$2:$K$42,4,0))</f>
      </c>
      <c r="S175" s="191"/>
      <c r="T175" s="184">
        <f>IF(B175="","",'基本入力'!$B$10)</f>
      </c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6"/>
      <c r="AF175" s="207"/>
    </row>
    <row r="176" spans="2:32" ht="27" customHeight="1">
      <c r="B176" s="187"/>
      <c r="C176" s="188"/>
      <c r="D176" s="188"/>
      <c r="E176" s="188"/>
      <c r="F176" s="189"/>
      <c r="G176" s="187"/>
      <c r="H176" s="188"/>
      <c r="I176" s="188"/>
      <c r="J176" s="188"/>
      <c r="K176" s="188"/>
      <c r="L176" s="188"/>
      <c r="M176" s="188"/>
      <c r="N176" s="188"/>
      <c r="O176" s="188"/>
      <c r="P176" s="188"/>
      <c r="Q176" s="189"/>
      <c r="R176" s="192"/>
      <c r="S176" s="193"/>
      <c r="T176" s="187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9"/>
      <c r="AF176" s="207"/>
    </row>
    <row r="177" spans="1:32" ht="13.5">
      <c r="A177" s="178" t="s">
        <v>92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207"/>
    </row>
    <row r="178" spans="2:32" ht="18" customHeight="1">
      <c r="B178" s="194" t="str">
        <f>$B$2</f>
        <v>第11回北海道高等学校体育連盟空知支部陸上競技選手権大会　個人申込書（様式２）</v>
      </c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F178" s="207"/>
    </row>
    <row r="179" spans="2:32" ht="19.5" customHeight="1">
      <c r="B179" s="195" t="s">
        <v>39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7"/>
      <c r="O179" s="198" t="s">
        <v>59</v>
      </c>
      <c r="P179" s="199"/>
      <c r="Q179" s="195" t="s">
        <v>40</v>
      </c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7"/>
      <c r="AF179" s="207"/>
    </row>
    <row r="180" spans="2:32" ht="31.5" customHeight="1">
      <c r="B180" s="202">
        <f>IF('選手データ入力'!G27="","",VLOOKUP(B182,'選手データ入力'!$A$2:$K$42,7,0))</f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4"/>
      <c r="O180" s="200"/>
      <c r="P180" s="201"/>
      <c r="Q180" s="180" t="s">
        <v>38</v>
      </c>
      <c r="R180" s="181"/>
      <c r="S180" s="181"/>
      <c r="T180" s="181"/>
      <c r="U180" s="182"/>
      <c r="V180" s="202">
        <f>IF('選手データ入力'!J27="","",VLOOKUP(B182,'選手データ入力'!$A$2:$K$42,10,0))</f>
      </c>
      <c r="W180" s="203"/>
      <c r="X180" s="203"/>
      <c r="Y180" s="203"/>
      <c r="Z180" s="203"/>
      <c r="AA180" s="203"/>
      <c r="AB180" s="203"/>
      <c r="AC180" s="203"/>
      <c r="AD180" s="204"/>
      <c r="AF180" s="207"/>
    </row>
    <row r="181" spans="2:32" ht="18.75" customHeight="1">
      <c r="B181" s="180" t="s">
        <v>65</v>
      </c>
      <c r="C181" s="181"/>
      <c r="D181" s="181"/>
      <c r="E181" s="181"/>
      <c r="F181" s="182"/>
      <c r="G181" s="180" t="s">
        <v>41</v>
      </c>
      <c r="H181" s="181"/>
      <c r="I181" s="181"/>
      <c r="J181" s="181"/>
      <c r="K181" s="181"/>
      <c r="L181" s="181"/>
      <c r="M181" s="181"/>
      <c r="N181" s="181"/>
      <c r="O181" s="181"/>
      <c r="P181" s="181"/>
      <c r="Q181" s="182"/>
      <c r="R181" s="183" t="s">
        <v>1</v>
      </c>
      <c r="S181" s="183"/>
      <c r="T181" s="180" t="s">
        <v>42</v>
      </c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2"/>
      <c r="AF181" s="207"/>
    </row>
    <row r="182" spans="2:32" ht="27" customHeight="1">
      <c r="B182" s="184">
        <f>'一覧（様式１予備）'!$B$18</f>
      </c>
      <c r="C182" s="185"/>
      <c r="D182" s="185"/>
      <c r="E182" s="185"/>
      <c r="F182" s="186"/>
      <c r="G182" s="184">
        <f>IF(B180="","",VLOOKUP(B182,'選手データ入力'!$A$2:$K$42,2,0))</f>
      </c>
      <c r="H182" s="185"/>
      <c r="I182" s="185"/>
      <c r="J182" s="185"/>
      <c r="K182" s="185"/>
      <c r="L182" s="185"/>
      <c r="M182" s="185"/>
      <c r="N182" s="185"/>
      <c r="O182" s="185"/>
      <c r="P182" s="185"/>
      <c r="Q182" s="186"/>
      <c r="R182" s="190">
        <f>IF(B180="","",VLOOKUP(B182,'選手データ入力'!$A$2:$K$42,4,0))</f>
      </c>
      <c r="S182" s="191"/>
      <c r="T182" s="184">
        <f>IF(B182="","",'基本入力'!$B$10)</f>
      </c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6"/>
      <c r="AF182" s="207"/>
    </row>
    <row r="183" spans="2:32" ht="27" customHeight="1">
      <c r="B183" s="187"/>
      <c r="C183" s="188"/>
      <c r="D183" s="188"/>
      <c r="E183" s="188"/>
      <c r="F183" s="189"/>
      <c r="G183" s="187"/>
      <c r="H183" s="188"/>
      <c r="I183" s="188"/>
      <c r="J183" s="188"/>
      <c r="K183" s="188"/>
      <c r="L183" s="188"/>
      <c r="M183" s="188"/>
      <c r="N183" s="188"/>
      <c r="O183" s="188"/>
      <c r="P183" s="188"/>
      <c r="Q183" s="189"/>
      <c r="R183" s="192"/>
      <c r="S183" s="193"/>
      <c r="T183" s="187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9"/>
      <c r="AF183" s="207"/>
    </row>
    <row r="184" spans="1:32" ht="13.5" customHeight="1">
      <c r="A184" s="178" t="s">
        <v>92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207"/>
    </row>
    <row r="186" spans="1:32" ht="13.5" customHeight="1">
      <c r="A186" s="178" t="s">
        <v>92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206" t="s">
        <v>52</v>
      </c>
    </row>
    <row r="187" spans="2:32" ht="17.25">
      <c r="B187" s="194" t="str">
        <f>$B$2</f>
        <v>第11回北海道高等学校体育連盟空知支部陸上競技選手権大会　個人申込書（様式２）</v>
      </c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F187" s="206"/>
    </row>
    <row r="188" spans="2:32" s="19" customFormat="1" ht="18.75" customHeight="1">
      <c r="B188" s="195" t="s">
        <v>39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7"/>
      <c r="O188" s="198" t="s">
        <v>59</v>
      </c>
      <c r="P188" s="199"/>
      <c r="Q188" s="195" t="s">
        <v>40</v>
      </c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7"/>
      <c r="AF188" s="206"/>
    </row>
    <row r="189" spans="2:32" ht="31.5" customHeight="1">
      <c r="B189" s="202">
        <f>IF('選手データ入力'!G28="","",VLOOKUP(B191,'選手データ入力'!$A$2:$K$42,7,0))</f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4"/>
      <c r="O189" s="200"/>
      <c r="P189" s="201"/>
      <c r="Q189" s="180" t="s">
        <v>38</v>
      </c>
      <c r="R189" s="181"/>
      <c r="S189" s="181"/>
      <c r="T189" s="181"/>
      <c r="U189" s="182"/>
      <c r="V189" s="202">
        <f>IF('選手データ入力'!J28="","",VLOOKUP(B191,'選手データ入力'!$A$2:$K$42,10,0))</f>
      </c>
      <c r="W189" s="203"/>
      <c r="X189" s="203"/>
      <c r="Y189" s="203"/>
      <c r="Z189" s="203"/>
      <c r="AA189" s="203"/>
      <c r="AB189" s="203"/>
      <c r="AC189" s="203"/>
      <c r="AD189" s="204"/>
      <c r="AF189" s="206"/>
    </row>
    <row r="190" spans="2:32" ht="18.75" customHeight="1">
      <c r="B190" s="180" t="s">
        <v>65</v>
      </c>
      <c r="C190" s="181"/>
      <c r="D190" s="181"/>
      <c r="E190" s="181"/>
      <c r="F190" s="182"/>
      <c r="G190" s="180" t="s">
        <v>41</v>
      </c>
      <c r="H190" s="181"/>
      <c r="I190" s="181"/>
      <c r="J190" s="181"/>
      <c r="K190" s="181"/>
      <c r="L190" s="181"/>
      <c r="M190" s="181"/>
      <c r="N190" s="181"/>
      <c r="O190" s="181"/>
      <c r="P190" s="181"/>
      <c r="Q190" s="182"/>
      <c r="R190" s="183" t="s">
        <v>1</v>
      </c>
      <c r="S190" s="183"/>
      <c r="T190" s="180" t="s">
        <v>42</v>
      </c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2"/>
      <c r="AF190" s="206"/>
    </row>
    <row r="191" spans="2:32" ht="27" customHeight="1">
      <c r="B191" s="184">
        <f>'一覧（様式１予備）'!$B$19</f>
      </c>
      <c r="C191" s="185"/>
      <c r="D191" s="185"/>
      <c r="E191" s="185"/>
      <c r="F191" s="186"/>
      <c r="G191" s="184">
        <f>IF(B189="","",VLOOKUP(B191,'選手データ入力'!$A$2:$K$42,2,0))</f>
      </c>
      <c r="H191" s="185"/>
      <c r="I191" s="185"/>
      <c r="J191" s="185"/>
      <c r="K191" s="185"/>
      <c r="L191" s="185"/>
      <c r="M191" s="185"/>
      <c r="N191" s="185"/>
      <c r="O191" s="185"/>
      <c r="P191" s="185"/>
      <c r="Q191" s="186"/>
      <c r="R191" s="190">
        <f>IF(B189="","",VLOOKUP(B191,'選手データ入力'!$A$2:$K$42,4,0))</f>
      </c>
      <c r="S191" s="191"/>
      <c r="T191" s="184">
        <f>IF(B191="","",'基本入力'!$B$10)</f>
      </c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6"/>
      <c r="AF191" s="206"/>
    </row>
    <row r="192" spans="2:32" ht="27" customHeight="1">
      <c r="B192" s="187"/>
      <c r="C192" s="188"/>
      <c r="D192" s="188"/>
      <c r="E192" s="188"/>
      <c r="F192" s="189"/>
      <c r="G192" s="187"/>
      <c r="H192" s="188"/>
      <c r="I192" s="188"/>
      <c r="J192" s="188"/>
      <c r="K192" s="188"/>
      <c r="L192" s="188"/>
      <c r="M192" s="188"/>
      <c r="N192" s="188"/>
      <c r="O192" s="188"/>
      <c r="P192" s="188"/>
      <c r="Q192" s="189"/>
      <c r="R192" s="192"/>
      <c r="S192" s="193"/>
      <c r="T192" s="187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9"/>
      <c r="AF192" s="206"/>
    </row>
    <row r="193" spans="1:32" ht="13.5">
      <c r="A193" s="178" t="s">
        <v>92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206"/>
    </row>
    <row r="194" spans="2:32" ht="17.25">
      <c r="B194" s="194" t="str">
        <f>$B$2</f>
        <v>第11回北海道高等学校体育連盟空知支部陸上競技選手権大会　個人申込書（様式２）</v>
      </c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F194" s="206"/>
    </row>
    <row r="195" spans="2:32" ht="18.75" customHeight="1">
      <c r="B195" s="195" t="s">
        <v>39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7"/>
      <c r="O195" s="198" t="s">
        <v>59</v>
      </c>
      <c r="P195" s="199"/>
      <c r="Q195" s="195" t="s">
        <v>40</v>
      </c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7"/>
      <c r="AF195" s="206"/>
    </row>
    <row r="196" spans="2:32" ht="31.5" customHeight="1">
      <c r="B196" s="202">
        <f>IF('選手データ入力'!G29="","",VLOOKUP(B198,'選手データ入力'!$A$2:$K$42,7,0))</f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4"/>
      <c r="O196" s="200"/>
      <c r="P196" s="201"/>
      <c r="Q196" s="180" t="s">
        <v>38</v>
      </c>
      <c r="R196" s="181"/>
      <c r="S196" s="181"/>
      <c r="T196" s="181"/>
      <c r="U196" s="182"/>
      <c r="V196" s="202">
        <f>IF('選手データ入力'!J29="","",VLOOKUP(B198,'選手データ入力'!$A$2:$K$42,10,0))</f>
      </c>
      <c r="W196" s="203"/>
      <c r="X196" s="203"/>
      <c r="Y196" s="203"/>
      <c r="Z196" s="203"/>
      <c r="AA196" s="203"/>
      <c r="AB196" s="203"/>
      <c r="AC196" s="203"/>
      <c r="AD196" s="204"/>
      <c r="AF196" s="206"/>
    </row>
    <row r="197" spans="2:32" ht="18.75" customHeight="1">
      <c r="B197" s="180" t="s">
        <v>65</v>
      </c>
      <c r="C197" s="181"/>
      <c r="D197" s="181"/>
      <c r="E197" s="181"/>
      <c r="F197" s="182"/>
      <c r="G197" s="180" t="s">
        <v>41</v>
      </c>
      <c r="H197" s="181"/>
      <c r="I197" s="181"/>
      <c r="J197" s="181"/>
      <c r="K197" s="181"/>
      <c r="L197" s="181"/>
      <c r="M197" s="181"/>
      <c r="N197" s="181"/>
      <c r="O197" s="181"/>
      <c r="P197" s="181"/>
      <c r="Q197" s="182"/>
      <c r="R197" s="183" t="s">
        <v>1</v>
      </c>
      <c r="S197" s="183"/>
      <c r="T197" s="180" t="s">
        <v>42</v>
      </c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2"/>
      <c r="AF197" s="206"/>
    </row>
    <row r="198" spans="2:32" ht="27" customHeight="1">
      <c r="B198" s="184">
        <f>'一覧（様式１予備）'!$B$20</f>
      </c>
      <c r="C198" s="185"/>
      <c r="D198" s="185"/>
      <c r="E198" s="185"/>
      <c r="F198" s="186"/>
      <c r="G198" s="184">
        <f>IF(B196="","",VLOOKUP(B198,'選手データ入力'!$A$2:$K$42,2,0))</f>
      </c>
      <c r="H198" s="185"/>
      <c r="I198" s="185"/>
      <c r="J198" s="185"/>
      <c r="K198" s="185"/>
      <c r="L198" s="185"/>
      <c r="M198" s="185"/>
      <c r="N198" s="185"/>
      <c r="O198" s="185"/>
      <c r="P198" s="185"/>
      <c r="Q198" s="186"/>
      <c r="R198" s="190">
        <f>IF(B196="","",VLOOKUP(B198,'選手データ入力'!$A$2:$K$42,4,0))</f>
      </c>
      <c r="S198" s="191"/>
      <c r="T198" s="184">
        <f>IF(B198="","",'基本入力'!$B$10)</f>
      </c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6"/>
      <c r="AF198" s="206"/>
    </row>
    <row r="199" spans="2:32" ht="27" customHeight="1">
      <c r="B199" s="187"/>
      <c r="C199" s="188"/>
      <c r="D199" s="188"/>
      <c r="E199" s="188"/>
      <c r="F199" s="189"/>
      <c r="G199" s="187"/>
      <c r="H199" s="188"/>
      <c r="I199" s="188"/>
      <c r="J199" s="188"/>
      <c r="K199" s="188"/>
      <c r="L199" s="188"/>
      <c r="M199" s="188"/>
      <c r="N199" s="188"/>
      <c r="O199" s="188"/>
      <c r="P199" s="188"/>
      <c r="Q199" s="189"/>
      <c r="R199" s="192"/>
      <c r="S199" s="193"/>
      <c r="T199" s="187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9"/>
      <c r="AF199" s="206"/>
    </row>
    <row r="200" spans="1:32" ht="13.5">
      <c r="A200" s="178" t="s">
        <v>92</v>
      </c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206"/>
    </row>
    <row r="201" spans="2:32" ht="17.25">
      <c r="B201" s="194" t="str">
        <f>$B$2</f>
        <v>第11回北海道高等学校体育連盟空知支部陸上競技選手権大会　個人申込書（様式２）</v>
      </c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F201" s="206"/>
    </row>
    <row r="202" spans="2:32" ht="18.75" customHeight="1">
      <c r="B202" s="195" t="s">
        <v>39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7"/>
      <c r="O202" s="198" t="s">
        <v>59</v>
      </c>
      <c r="P202" s="199"/>
      <c r="Q202" s="195" t="s">
        <v>40</v>
      </c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7"/>
      <c r="AF202" s="206"/>
    </row>
    <row r="203" spans="2:32" ht="31.5" customHeight="1">
      <c r="B203" s="202">
        <f>IF('選手データ入力'!G30="","",VLOOKUP(B205,'選手データ入力'!$A$2:$K$42,7,0))</f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4"/>
      <c r="O203" s="200"/>
      <c r="P203" s="201"/>
      <c r="Q203" s="180" t="s">
        <v>38</v>
      </c>
      <c r="R203" s="181"/>
      <c r="S203" s="181"/>
      <c r="T203" s="181"/>
      <c r="U203" s="182"/>
      <c r="V203" s="202">
        <f>IF('選手データ入力'!J30="","",VLOOKUP(B205,'選手データ入力'!$A$2:$K$42,10,0))</f>
      </c>
      <c r="W203" s="203"/>
      <c r="X203" s="203"/>
      <c r="Y203" s="203"/>
      <c r="Z203" s="203"/>
      <c r="AA203" s="203"/>
      <c r="AB203" s="203"/>
      <c r="AC203" s="203"/>
      <c r="AD203" s="204"/>
      <c r="AF203" s="206"/>
    </row>
    <row r="204" spans="2:32" ht="18.75" customHeight="1">
      <c r="B204" s="180" t="s">
        <v>65</v>
      </c>
      <c r="C204" s="181"/>
      <c r="D204" s="181"/>
      <c r="E204" s="181"/>
      <c r="F204" s="182"/>
      <c r="G204" s="180" t="s">
        <v>41</v>
      </c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83" t="s">
        <v>1</v>
      </c>
      <c r="S204" s="183"/>
      <c r="T204" s="180" t="s">
        <v>42</v>
      </c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2"/>
      <c r="AF204" s="206"/>
    </row>
    <row r="205" spans="2:32" ht="27" customHeight="1">
      <c r="B205" s="184">
        <f>'一覧（様式１予備）'!$B$21</f>
      </c>
      <c r="C205" s="185"/>
      <c r="D205" s="185"/>
      <c r="E205" s="185"/>
      <c r="F205" s="186"/>
      <c r="G205" s="184">
        <f>IF(B203="","",VLOOKUP(B205,'選手データ入力'!$A$2:$K$42,2,0))</f>
      </c>
      <c r="H205" s="185"/>
      <c r="I205" s="185"/>
      <c r="J205" s="185"/>
      <c r="K205" s="185"/>
      <c r="L205" s="185"/>
      <c r="M205" s="185"/>
      <c r="N205" s="185"/>
      <c r="O205" s="185"/>
      <c r="P205" s="185"/>
      <c r="Q205" s="186"/>
      <c r="R205" s="190">
        <f>IF(B203="","",VLOOKUP(B205,'選手データ入力'!$A$2:$K$42,4,0))</f>
      </c>
      <c r="S205" s="191"/>
      <c r="T205" s="184">
        <f>IF(B205="","",'基本入力'!$B$10)</f>
      </c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6"/>
      <c r="AF205" s="206"/>
    </row>
    <row r="206" spans="2:32" ht="27" customHeight="1">
      <c r="B206" s="187"/>
      <c r="C206" s="188"/>
      <c r="D206" s="188"/>
      <c r="E206" s="188"/>
      <c r="F206" s="189"/>
      <c r="G206" s="187"/>
      <c r="H206" s="188"/>
      <c r="I206" s="188"/>
      <c r="J206" s="188"/>
      <c r="K206" s="188"/>
      <c r="L206" s="188"/>
      <c r="M206" s="188"/>
      <c r="N206" s="188"/>
      <c r="O206" s="188"/>
      <c r="P206" s="188"/>
      <c r="Q206" s="189"/>
      <c r="R206" s="192"/>
      <c r="S206" s="193"/>
      <c r="T206" s="187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9"/>
      <c r="AF206" s="206"/>
    </row>
    <row r="207" spans="1:32" ht="13.5">
      <c r="A207" s="178" t="s">
        <v>92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206"/>
    </row>
    <row r="208" spans="2:32" ht="18" customHeight="1">
      <c r="B208" s="194" t="str">
        <f>$B$2</f>
        <v>第11回北海道高等学校体育連盟空知支部陸上競技選手権大会　個人申込書（様式２）</v>
      </c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F208" s="206"/>
    </row>
    <row r="209" spans="2:32" ht="19.5" customHeight="1">
      <c r="B209" s="195" t="s">
        <v>39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7"/>
      <c r="O209" s="198" t="s">
        <v>59</v>
      </c>
      <c r="P209" s="199"/>
      <c r="Q209" s="195" t="s">
        <v>40</v>
      </c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7"/>
      <c r="AF209" s="206"/>
    </row>
    <row r="210" spans="2:32" ht="31.5" customHeight="1">
      <c r="B210" s="202">
        <f>IF('選手データ入力'!G31="","",VLOOKUP(B212,'選手データ入力'!$A$2:$K$42,7,0))</f>
      </c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4"/>
      <c r="O210" s="200"/>
      <c r="P210" s="201"/>
      <c r="Q210" s="180" t="s">
        <v>38</v>
      </c>
      <c r="R210" s="181"/>
      <c r="S210" s="181"/>
      <c r="T210" s="181"/>
      <c r="U210" s="182"/>
      <c r="V210" s="202">
        <f>IF('選手データ入力'!J31="","",VLOOKUP(B212,'選手データ入力'!$A$2:$K$42,10,0))</f>
      </c>
      <c r="W210" s="203"/>
      <c r="X210" s="203"/>
      <c r="Y210" s="203"/>
      <c r="Z210" s="203"/>
      <c r="AA210" s="203"/>
      <c r="AB210" s="203"/>
      <c r="AC210" s="203"/>
      <c r="AD210" s="204"/>
      <c r="AF210" s="206"/>
    </row>
    <row r="211" spans="2:32" ht="18.75" customHeight="1">
      <c r="B211" s="180" t="s">
        <v>65</v>
      </c>
      <c r="C211" s="181"/>
      <c r="D211" s="181"/>
      <c r="E211" s="181"/>
      <c r="F211" s="182"/>
      <c r="G211" s="180" t="s">
        <v>41</v>
      </c>
      <c r="H211" s="181"/>
      <c r="I211" s="181"/>
      <c r="J211" s="181"/>
      <c r="K211" s="181"/>
      <c r="L211" s="181"/>
      <c r="M211" s="181"/>
      <c r="N211" s="181"/>
      <c r="O211" s="181"/>
      <c r="P211" s="181"/>
      <c r="Q211" s="182"/>
      <c r="R211" s="183" t="s">
        <v>1</v>
      </c>
      <c r="S211" s="183"/>
      <c r="T211" s="180" t="s">
        <v>42</v>
      </c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2"/>
      <c r="AF211" s="206"/>
    </row>
    <row r="212" spans="2:32" ht="27" customHeight="1">
      <c r="B212" s="184">
        <f>'一覧（様式１予備）'!$B$22</f>
      </c>
      <c r="C212" s="185"/>
      <c r="D212" s="185"/>
      <c r="E212" s="185"/>
      <c r="F212" s="186"/>
      <c r="G212" s="184">
        <f>IF(B210="","",VLOOKUP(B212,'選手データ入力'!$A$2:$K$42,2,0))</f>
      </c>
      <c r="H212" s="185"/>
      <c r="I212" s="185"/>
      <c r="J212" s="185"/>
      <c r="K212" s="185"/>
      <c r="L212" s="185"/>
      <c r="M212" s="185"/>
      <c r="N212" s="185"/>
      <c r="O212" s="185"/>
      <c r="P212" s="185"/>
      <c r="Q212" s="186"/>
      <c r="R212" s="190">
        <f>IF(B210="","",VLOOKUP(B212,'選手データ入力'!$A$2:$K$42,4,0))</f>
      </c>
      <c r="S212" s="191"/>
      <c r="T212" s="184">
        <f>IF(B212="","",'基本入力'!$B$10)</f>
      </c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6"/>
      <c r="AF212" s="206"/>
    </row>
    <row r="213" spans="2:32" ht="27" customHeight="1">
      <c r="B213" s="187"/>
      <c r="C213" s="188"/>
      <c r="D213" s="188"/>
      <c r="E213" s="188"/>
      <c r="F213" s="189"/>
      <c r="G213" s="187"/>
      <c r="H213" s="188"/>
      <c r="I213" s="188"/>
      <c r="J213" s="188"/>
      <c r="K213" s="188"/>
      <c r="L213" s="188"/>
      <c r="M213" s="188"/>
      <c r="N213" s="188"/>
      <c r="O213" s="188"/>
      <c r="P213" s="188"/>
      <c r="Q213" s="189"/>
      <c r="R213" s="192"/>
      <c r="S213" s="193"/>
      <c r="T213" s="187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9"/>
      <c r="AF213" s="206"/>
    </row>
    <row r="214" spans="1:32" ht="13.5">
      <c r="A214" s="178" t="s">
        <v>92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206"/>
    </row>
    <row r="215" spans="2:32" ht="18" customHeight="1">
      <c r="B215" s="194" t="str">
        <f>$B$2</f>
        <v>第11回北海道高等学校体育連盟空知支部陸上競技選手権大会　個人申込書（様式２）</v>
      </c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F215" s="206"/>
    </row>
    <row r="216" spans="2:32" ht="19.5" customHeight="1">
      <c r="B216" s="195" t="s">
        <v>39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7"/>
      <c r="O216" s="198" t="s">
        <v>59</v>
      </c>
      <c r="P216" s="199"/>
      <c r="Q216" s="195" t="s">
        <v>40</v>
      </c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7"/>
      <c r="AF216" s="206"/>
    </row>
    <row r="217" spans="2:32" ht="31.5" customHeight="1">
      <c r="B217" s="202">
        <f>IF('選手データ入力'!G32="","",VLOOKUP(B219,'選手データ入力'!$A$2:$K$42,7,0))</f>
      </c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4"/>
      <c r="O217" s="200"/>
      <c r="P217" s="201"/>
      <c r="Q217" s="180" t="s">
        <v>38</v>
      </c>
      <c r="R217" s="181"/>
      <c r="S217" s="181"/>
      <c r="T217" s="181"/>
      <c r="U217" s="182"/>
      <c r="V217" s="202">
        <f>IF('選手データ入力'!J32="","",VLOOKUP(B219,'選手データ入力'!$A$2:$K$42,10,0))</f>
      </c>
      <c r="W217" s="203"/>
      <c r="X217" s="203"/>
      <c r="Y217" s="203"/>
      <c r="Z217" s="203"/>
      <c r="AA217" s="203"/>
      <c r="AB217" s="203"/>
      <c r="AC217" s="203"/>
      <c r="AD217" s="204"/>
      <c r="AF217" s="206"/>
    </row>
    <row r="218" spans="2:32" ht="18.75" customHeight="1">
      <c r="B218" s="180" t="s">
        <v>65</v>
      </c>
      <c r="C218" s="181"/>
      <c r="D218" s="181"/>
      <c r="E218" s="181"/>
      <c r="F218" s="182"/>
      <c r="G218" s="180" t="s">
        <v>41</v>
      </c>
      <c r="H218" s="181"/>
      <c r="I218" s="181"/>
      <c r="J218" s="181"/>
      <c r="K218" s="181"/>
      <c r="L218" s="181"/>
      <c r="M218" s="181"/>
      <c r="N218" s="181"/>
      <c r="O218" s="181"/>
      <c r="P218" s="181"/>
      <c r="Q218" s="182"/>
      <c r="R218" s="183" t="s">
        <v>1</v>
      </c>
      <c r="S218" s="183"/>
      <c r="T218" s="180" t="s">
        <v>42</v>
      </c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2"/>
      <c r="AF218" s="206"/>
    </row>
    <row r="219" spans="2:32" ht="27" customHeight="1">
      <c r="B219" s="184">
        <f>'一覧（様式１予備）'!$B$23</f>
      </c>
      <c r="C219" s="185"/>
      <c r="D219" s="185"/>
      <c r="E219" s="185"/>
      <c r="F219" s="186"/>
      <c r="G219" s="184">
        <f>IF(B217="","",VLOOKUP(B219,'選手データ入力'!$A$2:$K$42,2,0))</f>
      </c>
      <c r="H219" s="185"/>
      <c r="I219" s="185"/>
      <c r="J219" s="185"/>
      <c r="K219" s="185"/>
      <c r="L219" s="185"/>
      <c r="M219" s="185"/>
      <c r="N219" s="185"/>
      <c r="O219" s="185"/>
      <c r="P219" s="185"/>
      <c r="Q219" s="186"/>
      <c r="R219" s="190">
        <f>IF(B217="","",VLOOKUP(B219,'選手データ入力'!$A$2:$K$42,4,0))</f>
      </c>
      <c r="S219" s="191"/>
      <c r="T219" s="184">
        <f>IF(B219="","",'基本入力'!$B$10)</f>
      </c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6"/>
      <c r="AF219" s="206"/>
    </row>
    <row r="220" spans="2:32" ht="27" customHeight="1">
      <c r="B220" s="187"/>
      <c r="C220" s="188"/>
      <c r="D220" s="188"/>
      <c r="E220" s="188"/>
      <c r="F220" s="189"/>
      <c r="G220" s="187"/>
      <c r="H220" s="188"/>
      <c r="I220" s="188"/>
      <c r="J220" s="188"/>
      <c r="K220" s="188"/>
      <c r="L220" s="188"/>
      <c r="M220" s="188"/>
      <c r="N220" s="188"/>
      <c r="O220" s="188"/>
      <c r="P220" s="188"/>
      <c r="Q220" s="189"/>
      <c r="R220" s="192"/>
      <c r="S220" s="193"/>
      <c r="T220" s="187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9"/>
      <c r="AF220" s="206"/>
    </row>
    <row r="221" spans="1:32" ht="13.5" customHeight="1">
      <c r="A221" s="178" t="s">
        <v>92</v>
      </c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206"/>
    </row>
    <row r="223" spans="1:32" ht="13.5" customHeight="1">
      <c r="A223" s="178" t="s">
        <v>92</v>
      </c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205" t="s">
        <v>53</v>
      </c>
    </row>
    <row r="224" spans="2:32" ht="17.25">
      <c r="B224" s="194" t="str">
        <f>$B$2</f>
        <v>第11回北海道高等学校体育連盟空知支部陸上競技選手権大会　個人申込書（様式２）</v>
      </c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F224" s="205"/>
    </row>
    <row r="225" spans="2:32" s="19" customFormat="1" ht="18.75" customHeight="1">
      <c r="B225" s="195" t="s">
        <v>39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7"/>
      <c r="O225" s="198" t="s">
        <v>59</v>
      </c>
      <c r="P225" s="199"/>
      <c r="Q225" s="195" t="s">
        <v>40</v>
      </c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7"/>
      <c r="AF225" s="205"/>
    </row>
    <row r="226" spans="2:32" ht="31.5" customHeight="1">
      <c r="B226" s="202">
        <f>IF('選手データ入力'!G33="","",VLOOKUP(B228,'選手データ入力'!$A$2:$K$42,7,0))</f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4"/>
      <c r="O226" s="200"/>
      <c r="P226" s="201"/>
      <c r="Q226" s="180" t="s">
        <v>38</v>
      </c>
      <c r="R226" s="181"/>
      <c r="S226" s="181"/>
      <c r="T226" s="181"/>
      <c r="U226" s="182"/>
      <c r="V226" s="202">
        <f>IF('選手データ入力'!J33="","",VLOOKUP(B228,'選手データ入力'!$A$2:$K$42,10,0))</f>
      </c>
      <c r="W226" s="203"/>
      <c r="X226" s="203"/>
      <c r="Y226" s="203"/>
      <c r="Z226" s="203"/>
      <c r="AA226" s="203"/>
      <c r="AB226" s="203"/>
      <c r="AC226" s="203"/>
      <c r="AD226" s="204"/>
      <c r="AF226" s="205"/>
    </row>
    <row r="227" spans="2:32" ht="18.75" customHeight="1">
      <c r="B227" s="180" t="s">
        <v>65</v>
      </c>
      <c r="C227" s="181"/>
      <c r="D227" s="181"/>
      <c r="E227" s="181"/>
      <c r="F227" s="182"/>
      <c r="G227" s="180" t="s">
        <v>41</v>
      </c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83" t="s">
        <v>1</v>
      </c>
      <c r="S227" s="183"/>
      <c r="T227" s="180" t="s">
        <v>42</v>
      </c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2"/>
      <c r="AF227" s="205"/>
    </row>
    <row r="228" spans="2:32" ht="27" customHeight="1">
      <c r="B228" s="184">
        <f>'一覧（様式１予備）'!$B$24</f>
      </c>
      <c r="C228" s="185"/>
      <c r="D228" s="185"/>
      <c r="E228" s="185"/>
      <c r="F228" s="186"/>
      <c r="G228" s="184">
        <f>IF(B226="","",VLOOKUP(B228,'選手データ入力'!$A$2:$K$42,2,0))</f>
      </c>
      <c r="H228" s="185"/>
      <c r="I228" s="185"/>
      <c r="J228" s="185"/>
      <c r="K228" s="185"/>
      <c r="L228" s="185"/>
      <c r="M228" s="185"/>
      <c r="N228" s="185"/>
      <c r="O228" s="185"/>
      <c r="P228" s="185"/>
      <c r="Q228" s="186"/>
      <c r="R228" s="190">
        <f>IF(B226="","",VLOOKUP(B228,'選手データ入力'!$A$2:$K$42,4,0))</f>
      </c>
      <c r="S228" s="191"/>
      <c r="T228" s="184">
        <f>IF(B228="","",'基本入力'!$B$10)</f>
      </c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6"/>
      <c r="AF228" s="205"/>
    </row>
    <row r="229" spans="2:32" ht="27" customHeight="1">
      <c r="B229" s="187"/>
      <c r="C229" s="188"/>
      <c r="D229" s="188"/>
      <c r="E229" s="188"/>
      <c r="F229" s="189"/>
      <c r="G229" s="187"/>
      <c r="H229" s="188"/>
      <c r="I229" s="188"/>
      <c r="J229" s="188"/>
      <c r="K229" s="188"/>
      <c r="L229" s="188"/>
      <c r="M229" s="188"/>
      <c r="N229" s="188"/>
      <c r="O229" s="188"/>
      <c r="P229" s="188"/>
      <c r="Q229" s="189"/>
      <c r="R229" s="192"/>
      <c r="S229" s="193"/>
      <c r="T229" s="187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9"/>
      <c r="AF229" s="205"/>
    </row>
    <row r="230" spans="1:32" ht="13.5">
      <c r="A230" s="178" t="s">
        <v>92</v>
      </c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205"/>
    </row>
    <row r="231" spans="2:32" ht="17.25">
      <c r="B231" s="194" t="str">
        <f>$B$2</f>
        <v>第11回北海道高等学校体育連盟空知支部陸上競技選手権大会　個人申込書（様式２）</v>
      </c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F231" s="205"/>
    </row>
    <row r="232" spans="2:32" ht="18.75" customHeight="1">
      <c r="B232" s="195" t="s">
        <v>39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7"/>
      <c r="O232" s="198" t="s">
        <v>59</v>
      </c>
      <c r="P232" s="199"/>
      <c r="Q232" s="195" t="s">
        <v>40</v>
      </c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7"/>
      <c r="AF232" s="205"/>
    </row>
    <row r="233" spans="2:32" ht="31.5" customHeight="1">
      <c r="B233" s="202">
        <f>IF('選手データ入力'!G34="","",VLOOKUP(B235,'選手データ入力'!$A$2:$K$42,7,0))</f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4"/>
      <c r="O233" s="200"/>
      <c r="P233" s="201"/>
      <c r="Q233" s="180" t="s">
        <v>38</v>
      </c>
      <c r="R233" s="181"/>
      <c r="S233" s="181"/>
      <c r="T233" s="181"/>
      <c r="U233" s="182"/>
      <c r="V233" s="202">
        <f>IF('選手データ入力'!J34="","",VLOOKUP(B235,'選手データ入力'!$A$2:$K$42,10,0))</f>
      </c>
      <c r="W233" s="203"/>
      <c r="X233" s="203"/>
      <c r="Y233" s="203"/>
      <c r="Z233" s="203"/>
      <c r="AA233" s="203"/>
      <c r="AB233" s="203"/>
      <c r="AC233" s="203"/>
      <c r="AD233" s="204"/>
      <c r="AF233" s="205"/>
    </row>
    <row r="234" spans="2:32" ht="18.75" customHeight="1">
      <c r="B234" s="180" t="s">
        <v>65</v>
      </c>
      <c r="C234" s="181"/>
      <c r="D234" s="181"/>
      <c r="E234" s="181"/>
      <c r="F234" s="182"/>
      <c r="G234" s="180" t="s">
        <v>41</v>
      </c>
      <c r="H234" s="181"/>
      <c r="I234" s="181"/>
      <c r="J234" s="181"/>
      <c r="K234" s="181"/>
      <c r="L234" s="181"/>
      <c r="M234" s="181"/>
      <c r="N234" s="181"/>
      <c r="O234" s="181"/>
      <c r="P234" s="181"/>
      <c r="Q234" s="182"/>
      <c r="R234" s="183" t="s">
        <v>1</v>
      </c>
      <c r="S234" s="183"/>
      <c r="T234" s="180" t="s">
        <v>42</v>
      </c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2"/>
      <c r="AF234" s="205"/>
    </row>
    <row r="235" spans="2:32" ht="27" customHeight="1">
      <c r="B235" s="184">
        <f>'一覧（様式１予備）'!$B$25</f>
      </c>
      <c r="C235" s="185"/>
      <c r="D235" s="185"/>
      <c r="E235" s="185"/>
      <c r="F235" s="186"/>
      <c r="G235" s="184">
        <f>IF(B233="","",VLOOKUP(B235,'選手データ入力'!$A$2:$K$42,2,0))</f>
      </c>
      <c r="H235" s="185"/>
      <c r="I235" s="185"/>
      <c r="J235" s="185"/>
      <c r="K235" s="185"/>
      <c r="L235" s="185"/>
      <c r="M235" s="185"/>
      <c r="N235" s="185"/>
      <c r="O235" s="185"/>
      <c r="P235" s="185"/>
      <c r="Q235" s="186"/>
      <c r="R235" s="190">
        <f>IF(B233="","",VLOOKUP(B235,'選手データ入力'!$A$2:$K$42,4,0))</f>
      </c>
      <c r="S235" s="191"/>
      <c r="T235" s="184">
        <f>IF(B235="","",'基本入力'!$B$10)</f>
      </c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6"/>
      <c r="AF235" s="205"/>
    </row>
    <row r="236" spans="2:32" ht="27" customHeight="1">
      <c r="B236" s="187"/>
      <c r="C236" s="188"/>
      <c r="D236" s="188"/>
      <c r="E236" s="188"/>
      <c r="F236" s="189"/>
      <c r="G236" s="187"/>
      <c r="H236" s="188"/>
      <c r="I236" s="188"/>
      <c r="J236" s="188"/>
      <c r="K236" s="188"/>
      <c r="L236" s="188"/>
      <c r="M236" s="188"/>
      <c r="N236" s="188"/>
      <c r="O236" s="188"/>
      <c r="P236" s="188"/>
      <c r="Q236" s="189"/>
      <c r="R236" s="192"/>
      <c r="S236" s="193"/>
      <c r="T236" s="187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9"/>
      <c r="AF236" s="205"/>
    </row>
    <row r="237" spans="1:32" ht="13.5">
      <c r="A237" s="178" t="s">
        <v>92</v>
      </c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205"/>
    </row>
    <row r="238" spans="2:32" ht="17.25">
      <c r="B238" s="194" t="str">
        <f>$B$2</f>
        <v>第11回北海道高等学校体育連盟空知支部陸上競技選手権大会　個人申込書（様式２）</v>
      </c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F238" s="205"/>
    </row>
    <row r="239" spans="2:32" ht="18.75" customHeight="1">
      <c r="B239" s="195" t="s">
        <v>39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7"/>
      <c r="O239" s="198" t="s">
        <v>59</v>
      </c>
      <c r="P239" s="199"/>
      <c r="Q239" s="195" t="s">
        <v>40</v>
      </c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7"/>
      <c r="AF239" s="205"/>
    </row>
    <row r="240" spans="2:32" ht="31.5" customHeight="1">
      <c r="B240" s="202">
        <f>IF('選手データ入力'!G35="","",VLOOKUP(B242,'選手データ入力'!$A$2:$K$42,7,0))</f>
      </c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4"/>
      <c r="O240" s="200"/>
      <c r="P240" s="201"/>
      <c r="Q240" s="180" t="s">
        <v>38</v>
      </c>
      <c r="R240" s="181"/>
      <c r="S240" s="181"/>
      <c r="T240" s="181"/>
      <c r="U240" s="182"/>
      <c r="V240" s="202">
        <f>IF('選手データ入力'!J35="","",VLOOKUP(B242,'選手データ入力'!$A$2:$K$42,10,0))</f>
      </c>
      <c r="W240" s="203"/>
      <c r="X240" s="203"/>
      <c r="Y240" s="203"/>
      <c r="Z240" s="203"/>
      <c r="AA240" s="203"/>
      <c r="AB240" s="203"/>
      <c r="AC240" s="203"/>
      <c r="AD240" s="204"/>
      <c r="AF240" s="205"/>
    </row>
    <row r="241" spans="2:32" ht="18.75" customHeight="1">
      <c r="B241" s="180" t="s">
        <v>65</v>
      </c>
      <c r="C241" s="181"/>
      <c r="D241" s="181"/>
      <c r="E241" s="181"/>
      <c r="F241" s="182"/>
      <c r="G241" s="180" t="s">
        <v>41</v>
      </c>
      <c r="H241" s="181"/>
      <c r="I241" s="181"/>
      <c r="J241" s="181"/>
      <c r="K241" s="181"/>
      <c r="L241" s="181"/>
      <c r="M241" s="181"/>
      <c r="N241" s="181"/>
      <c r="O241" s="181"/>
      <c r="P241" s="181"/>
      <c r="Q241" s="182"/>
      <c r="R241" s="183" t="s">
        <v>1</v>
      </c>
      <c r="S241" s="183"/>
      <c r="T241" s="180" t="s">
        <v>42</v>
      </c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2"/>
      <c r="AF241" s="205"/>
    </row>
    <row r="242" spans="2:32" ht="27" customHeight="1">
      <c r="B242" s="184">
        <f>'一覧（様式１予備）'!$B$26</f>
      </c>
      <c r="C242" s="185"/>
      <c r="D242" s="185"/>
      <c r="E242" s="185"/>
      <c r="F242" s="186"/>
      <c r="G242" s="184">
        <f>IF(B240="","",VLOOKUP(B242,'選手データ入力'!$A$2:$K$42,2,0))</f>
      </c>
      <c r="H242" s="185"/>
      <c r="I242" s="185"/>
      <c r="J242" s="185"/>
      <c r="K242" s="185"/>
      <c r="L242" s="185"/>
      <c r="M242" s="185"/>
      <c r="N242" s="185"/>
      <c r="O242" s="185"/>
      <c r="P242" s="185"/>
      <c r="Q242" s="186"/>
      <c r="R242" s="190">
        <f>IF(B240="","",VLOOKUP(B242,'選手データ入力'!$A$2:$K$42,4,0))</f>
      </c>
      <c r="S242" s="191"/>
      <c r="T242" s="184">
        <f>IF(B242="","",'基本入力'!$B$10)</f>
      </c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6"/>
      <c r="AF242" s="205"/>
    </row>
    <row r="243" spans="2:32" ht="27" customHeight="1">
      <c r="B243" s="187"/>
      <c r="C243" s="188"/>
      <c r="D243" s="188"/>
      <c r="E243" s="188"/>
      <c r="F243" s="189"/>
      <c r="G243" s="187"/>
      <c r="H243" s="188"/>
      <c r="I243" s="188"/>
      <c r="J243" s="188"/>
      <c r="K243" s="188"/>
      <c r="L243" s="188"/>
      <c r="M243" s="188"/>
      <c r="N243" s="188"/>
      <c r="O243" s="188"/>
      <c r="P243" s="188"/>
      <c r="Q243" s="189"/>
      <c r="R243" s="192"/>
      <c r="S243" s="193"/>
      <c r="T243" s="187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9"/>
      <c r="AF243" s="205"/>
    </row>
    <row r="244" spans="1:32" ht="13.5">
      <c r="A244" s="178" t="s">
        <v>92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205"/>
    </row>
    <row r="245" spans="2:32" ht="18" customHeight="1">
      <c r="B245" s="194" t="str">
        <f>$B$2</f>
        <v>第11回北海道高等学校体育連盟空知支部陸上競技選手権大会　個人申込書（様式２）</v>
      </c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F245" s="205"/>
    </row>
    <row r="246" spans="2:32" ht="19.5" customHeight="1">
      <c r="B246" s="195" t="s">
        <v>39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7"/>
      <c r="O246" s="198" t="s">
        <v>59</v>
      </c>
      <c r="P246" s="199"/>
      <c r="Q246" s="195" t="s">
        <v>40</v>
      </c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7"/>
      <c r="AF246" s="205"/>
    </row>
    <row r="247" spans="2:32" ht="31.5" customHeight="1">
      <c r="B247" s="202">
        <f>IF('選手データ入力'!G36="","",VLOOKUP(B249,'選手データ入力'!$A$2:$K$42,7,0))</f>
      </c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4"/>
      <c r="O247" s="200"/>
      <c r="P247" s="201"/>
      <c r="Q247" s="180" t="s">
        <v>38</v>
      </c>
      <c r="R247" s="181"/>
      <c r="S247" s="181"/>
      <c r="T247" s="181"/>
      <c r="U247" s="182"/>
      <c r="V247" s="202">
        <f>IF('選手データ入力'!J36="","",VLOOKUP(B249,'選手データ入力'!$A$2:$K$42,10,0))</f>
      </c>
      <c r="W247" s="203"/>
      <c r="X247" s="203"/>
      <c r="Y247" s="203"/>
      <c r="Z247" s="203"/>
      <c r="AA247" s="203"/>
      <c r="AB247" s="203"/>
      <c r="AC247" s="203"/>
      <c r="AD247" s="204"/>
      <c r="AF247" s="205"/>
    </row>
    <row r="248" spans="2:32" ht="18.75" customHeight="1">
      <c r="B248" s="180" t="s">
        <v>65</v>
      </c>
      <c r="C248" s="181"/>
      <c r="D248" s="181"/>
      <c r="E248" s="181"/>
      <c r="F248" s="182"/>
      <c r="G248" s="180" t="s">
        <v>41</v>
      </c>
      <c r="H248" s="181"/>
      <c r="I248" s="181"/>
      <c r="J248" s="181"/>
      <c r="K248" s="181"/>
      <c r="L248" s="181"/>
      <c r="M248" s="181"/>
      <c r="N248" s="181"/>
      <c r="O248" s="181"/>
      <c r="P248" s="181"/>
      <c r="Q248" s="182"/>
      <c r="R248" s="183" t="s">
        <v>1</v>
      </c>
      <c r="S248" s="183"/>
      <c r="T248" s="180" t="s">
        <v>42</v>
      </c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2"/>
      <c r="AF248" s="205"/>
    </row>
    <row r="249" spans="2:32" ht="27" customHeight="1">
      <c r="B249" s="184">
        <f>'一覧（様式１予備）'!$B$27</f>
      </c>
      <c r="C249" s="185"/>
      <c r="D249" s="185"/>
      <c r="E249" s="185"/>
      <c r="F249" s="186"/>
      <c r="G249" s="184">
        <f>IF(B247="","",VLOOKUP(B249,'選手データ入力'!$A$2:$K$42,2,0))</f>
      </c>
      <c r="H249" s="185"/>
      <c r="I249" s="185"/>
      <c r="J249" s="185"/>
      <c r="K249" s="185"/>
      <c r="L249" s="185"/>
      <c r="M249" s="185"/>
      <c r="N249" s="185"/>
      <c r="O249" s="185"/>
      <c r="P249" s="185"/>
      <c r="Q249" s="186"/>
      <c r="R249" s="190">
        <f>IF(B247="","",VLOOKUP(B249,'選手データ入力'!$A$2:$K$42,4,0))</f>
      </c>
      <c r="S249" s="191"/>
      <c r="T249" s="184">
        <f>IF(B249="","",'基本入力'!$B$10)</f>
      </c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6"/>
      <c r="AF249" s="205"/>
    </row>
    <row r="250" spans="2:32" ht="27" customHeight="1">
      <c r="B250" s="187"/>
      <c r="C250" s="188"/>
      <c r="D250" s="188"/>
      <c r="E250" s="188"/>
      <c r="F250" s="189"/>
      <c r="G250" s="187"/>
      <c r="H250" s="188"/>
      <c r="I250" s="188"/>
      <c r="J250" s="188"/>
      <c r="K250" s="188"/>
      <c r="L250" s="188"/>
      <c r="M250" s="188"/>
      <c r="N250" s="188"/>
      <c r="O250" s="188"/>
      <c r="P250" s="188"/>
      <c r="Q250" s="189"/>
      <c r="R250" s="192"/>
      <c r="S250" s="193"/>
      <c r="T250" s="187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9"/>
      <c r="AF250" s="205"/>
    </row>
    <row r="251" spans="1:32" ht="13.5">
      <c r="A251" s="178" t="s">
        <v>92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205"/>
    </row>
    <row r="252" spans="2:32" ht="18" customHeight="1">
      <c r="B252" s="194" t="str">
        <f>$B$2</f>
        <v>第11回北海道高等学校体育連盟空知支部陸上競技選手権大会　個人申込書（様式２）</v>
      </c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F252" s="205"/>
    </row>
    <row r="253" spans="2:32" ht="19.5" customHeight="1">
      <c r="B253" s="195" t="s">
        <v>39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7"/>
      <c r="O253" s="198" t="s">
        <v>59</v>
      </c>
      <c r="P253" s="199"/>
      <c r="Q253" s="195" t="s">
        <v>40</v>
      </c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7"/>
      <c r="AF253" s="205"/>
    </row>
    <row r="254" spans="2:32" ht="31.5" customHeight="1">
      <c r="B254" s="202">
        <f>IF('選手データ入力'!G37="","",VLOOKUP(B256,'選手データ入力'!$A$2:$K$42,7,0))</f>
      </c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4"/>
      <c r="O254" s="200"/>
      <c r="P254" s="201"/>
      <c r="Q254" s="180" t="s">
        <v>38</v>
      </c>
      <c r="R254" s="181"/>
      <c r="S254" s="181"/>
      <c r="T254" s="181"/>
      <c r="U254" s="182"/>
      <c r="V254" s="202">
        <f>IF('選手データ入力'!J37="","",VLOOKUP(B256,'選手データ入力'!$A$2:$K$42,10,0))</f>
      </c>
      <c r="W254" s="203"/>
      <c r="X254" s="203"/>
      <c r="Y254" s="203"/>
      <c r="Z254" s="203"/>
      <c r="AA254" s="203"/>
      <c r="AB254" s="203"/>
      <c r="AC254" s="203"/>
      <c r="AD254" s="204"/>
      <c r="AF254" s="205"/>
    </row>
    <row r="255" spans="2:32" ht="18.75" customHeight="1">
      <c r="B255" s="180" t="s">
        <v>65</v>
      </c>
      <c r="C255" s="181"/>
      <c r="D255" s="181"/>
      <c r="E255" s="181"/>
      <c r="F255" s="182"/>
      <c r="G255" s="180" t="s">
        <v>41</v>
      </c>
      <c r="H255" s="181"/>
      <c r="I255" s="181"/>
      <c r="J255" s="181"/>
      <c r="K255" s="181"/>
      <c r="L255" s="181"/>
      <c r="M255" s="181"/>
      <c r="N255" s="181"/>
      <c r="O255" s="181"/>
      <c r="P255" s="181"/>
      <c r="Q255" s="182"/>
      <c r="R255" s="183" t="s">
        <v>1</v>
      </c>
      <c r="S255" s="183"/>
      <c r="T255" s="180" t="s">
        <v>42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2"/>
      <c r="AF255" s="205"/>
    </row>
    <row r="256" spans="2:32" ht="27" customHeight="1">
      <c r="B256" s="184">
        <f>'一覧（様式１予備）'!$B$28</f>
      </c>
      <c r="C256" s="185"/>
      <c r="D256" s="185"/>
      <c r="E256" s="185"/>
      <c r="F256" s="186"/>
      <c r="G256" s="184">
        <f>IF(B254="","",VLOOKUP(B256,'選手データ入力'!$A$2:$K$42,2,0))</f>
      </c>
      <c r="H256" s="185"/>
      <c r="I256" s="185"/>
      <c r="J256" s="185"/>
      <c r="K256" s="185"/>
      <c r="L256" s="185"/>
      <c r="M256" s="185"/>
      <c r="N256" s="185"/>
      <c r="O256" s="185"/>
      <c r="P256" s="185"/>
      <c r="Q256" s="186"/>
      <c r="R256" s="190">
        <f>IF(B254="","",VLOOKUP(B256,'選手データ入力'!$A$2:$K$42,4,0))</f>
      </c>
      <c r="S256" s="191"/>
      <c r="T256" s="184">
        <f>IF(B256="","",'基本入力'!$B$10)</f>
      </c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6"/>
      <c r="AF256" s="205"/>
    </row>
    <row r="257" spans="2:32" ht="27" customHeight="1">
      <c r="B257" s="187"/>
      <c r="C257" s="188"/>
      <c r="D257" s="188"/>
      <c r="E257" s="188"/>
      <c r="F257" s="189"/>
      <c r="G257" s="187"/>
      <c r="H257" s="188"/>
      <c r="I257" s="188"/>
      <c r="J257" s="188"/>
      <c r="K257" s="188"/>
      <c r="L257" s="188"/>
      <c r="M257" s="188"/>
      <c r="N257" s="188"/>
      <c r="O257" s="188"/>
      <c r="P257" s="188"/>
      <c r="Q257" s="189"/>
      <c r="R257" s="192"/>
      <c r="S257" s="193"/>
      <c r="T257" s="187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9"/>
      <c r="AF257" s="205"/>
    </row>
    <row r="258" spans="1:32" ht="13.5" customHeight="1">
      <c r="A258" s="178" t="s">
        <v>92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205"/>
    </row>
    <row r="260" spans="1:32" ht="13.5" customHeight="1">
      <c r="A260" s="178" t="s">
        <v>92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205" t="s">
        <v>54</v>
      </c>
    </row>
    <row r="261" spans="2:32" ht="17.25">
      <c r="B261" s="194" t="str">
        <f>$B$2</f>
        <v>第11回北海道高等学校体育連盟空知支部陸上競技選手権大会　個人申込書（様式２）</v>
      </c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F261" s="205"/>
    </row>
    <row r="262" spans="2:32" s="19" customFormat="1" ht="18.75" customHeight="1">
      <c r="B262" s="195" t="s">
        <v>39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7"/>
      <c r="O262" s="198" t="s">
        <v>59</v>
      </c>
      <c r="P262" s="199"/>
      <c r="Q262" s="195" t="s">
        <v>40</v>
      </c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7"/>
      <c r="AF262" s="205"/>
    </row>
    <row r="263" spans="2:32" ht="31.5" customHeight="1">
      <c r="B263" s="202">
        <f>IF('選手データ入力'!G38="","",VLOOKUP(B265,'選手データ入力'!$A$2:$K$42,7,0))</f>
      </c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4"/>
      <c r="O263" s="200"/>
      <c r="P263" s="201"/>
      <c r="Q263" s="180" t="s">
        <v>38</v>
      </c>
      <c r="R263" s="181"/>
      <c r="S263" s="181"/>
      <c r="T263" s="181"/>
      <c r="U263" s="182"/>
      <c r="V263" s="202">
        <f>IF('選手データ入力'!J39="","",VLOOKUP(B265,'選手データ入力'!$A$2:$K$42,10,0))</f>
      </c>
      <c r="W263" s="203"/>
      <c r="X263" s="203"/>
      <c r="Y263" s="203"/>
      <c r="Z263" s="203"/>
      <c r="AA263" s="203"/>
      <c r="AB263" s="203"/>
      <c r="AC263" s="203"/>
      <c r="AD263" s="204"/>
      <c r="AF263" s="205"/>
    </row>
    <row r="264" spans="2:32" ht="18.75" customHeight="1">
      <c r="B264" s="180" t="s">
        <v>65</v>
      </c>
      <c r="C264" s="181"/>
      <c r="D264" s="181"/>
      <c r="E264" s="181"/>
      <c r="F264" s="182"/>
      <c r="G264" s="180" t="s">
        <v>41</v>
      </c>
      <c r="H264" s="181"/>
      <c r="I264" s="181"/>
      <c r="J264" s="181"/>
      <c r="K264" s="181"/>
      <c r="L264" s="181"/>
      <c r="M264" s="181"/>
      <c r="N264" s="181"/>
      <c r="O264" s="181"/>
      <c r="P264" s="181"/>
      <c r="Q264" s="182"/>
      <c r="R264" s="183" t="s">
        <v>1</v>
      </c>
      <c r="S264" s="183"/>
      <c r="T264" s="180" t="s">
        <v>42</v>
      </c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2"/>
      <c r="AF264" s="205"/>
    </row>
    <row r="265" spans="2:32" ht="27" customHeight="1">
      <c r="B265" s="184">
        <f>'一覧（様式１予備）'!$B$29</f>
      </c>
      <c r="C265" s="185"/>
      <c r="D265" s="185"/>
      <c r="E265" s="185"/>
      <c r="F265" s="186"/>
      <c r="G265" s="184">
        <f>IF(B263="","",VLOOKUP(B265,'選手データ入力'!$A$2:$K$42,2,0))</f>
      </c>
      <c r="H265" s="185"/>
      <c r="I265" s="185"/>
      <c r="J265" s="185"/>
      <c r="K265" s="185"/>
      <c r="L265" s="185"/>
      <c r="M265" s="185"/>
      <c r="N265" s="185"/>
      <c r="O265" s="185"/>
      <c r="P265" s="185"/>
      <c r="Q265" s="186"/>
      <c r="R265" s="190">
        <f>IF(B263="","",VLOOKUP(B265,'選手データ入力'!$A$2:$K$42,4,0))</f>
      </c>
      <c r="S265" s="191"/>
      <c r="T265" s="184">
        <f>IF(B265="","",'基本入力'!$B$10)</f>
      </c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6"/>
      <c r="AF265" s="205"/>
    </row>
    <row r="266" spans="2:32" ht="27" customHeight="1">
      <c r="B266" s="187"/>
      <c r="C266" s="188"/>
      <c r="D266" s="188"/>
      <c r="E266" s="188"/>
      <c r="F266" s="189"/>
      <c r="G266" s="187"/>
      <c r="H266" s="188"/>
      <c r="I266" s="188"/>
      <c r="J266" s="188"/>
      <c r="K266" s="188"/>
      <c r="L266" s="188"/>
      <c r="M266" s="188"/>
      <c r="N266" s="188"/>
      <c r="O266" s="188"/>
      <c r="P266" s="188"/>
      <c r="Q266" s="189"/>
      <c r="R266" s="192"/>
      <c r="S266" s="193"/>
      <c r="T266" s="187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9"/>
      <c r="AF266" s="205"/>
    </row>
    <row r="267" spans="1:32" ht="13.5">
      <c r="A267" s="178" t="s">
        <v>92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205"/>
    </row>
    <row r="268" spans="2:32" ht="17.25">
      <c r="B268" s="194" t="str">
        <f>$B$2</f>
        <v>第11回北海道高等学校体育連盟空知支部陸上競技選手権大会　個人申込書（様式２）</v>
      </c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F268" s="205"/>
    </row>
    <row r="269" spans="2:32" ht="18.75" customHeight="1">
      <c r="B269" s="195" t="s">
        <v>39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7"/>
      <c r="O269" s="198" t="s">
        <v>59</v>
      </c>
      <c r="P269" s="199"/>
      <c r="Q269" s="195" t="s">
        <v>40</v>
      </c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7"/>
      <c r="AF269" s="205"/>
    </row>
    <row r="270" spans="2:32" ht="31.5" customHeight="1">
      <c r="B270" s="202">
        <f>IF('選手データ入力'!G39="","",VLOOKUP(B272,'選手データ入力'!$A$2:$K$42,7,0))</f>
      </c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4"/>
      <c r="O270" s="200"/>
      <c r="P270" s="201"/>
      <c r="Q270" s="180" t="s">
        <v>38</v>
      </c>
      <c r="R270" s="181"/>
      <c r="S270" s="181"/>
      <c r="T270" s="181"/>
      <c r="U270" s="182"/>
      <c r="V270" s="202">
        <f>IF('選手データ入力'!J39="","",VLOOKUP(B272,'選手データ入力'!$A$2:$K$42,10,0))</f>
      </c>
      <c r="W270" s="203"/>
      <c r="X270" s="203"/>
      <c r="Y270" s="203"/>
      <c r="Z270" s="203"/>
      <c r="AA270" s="203"/>
      <c r="AB270" s="203"/>
      <c r="AC270" s="203"/>
      <c r="AD270" s="204"/>
      <c r="AF270" s="205"/>
    </row>
    <row r="271" spans="2:32" ht="18.75" customHeight="1">
      <c r="B271" s="180" t="s">
        <v>65</v>
      </c>
      <c r="C271" s="181"/>
      <c r="D271" s="181"/>
      <c r="E271" s="181"/>
      <c r="F271" s="182"/>
      <c r="G271" s="180" t="s">
        <v>41</v>
      </c>
      <c r="H271" s="181"/>
      <c r="I271" s="181"/>
      <c r="J271" s="181"/>
      <c r="K271" s="181"/>
      <c r="L271" s="181"/>
      <c r="M271" s="181"/>
      <c r="N271" s="181"/>
      <c r="O271" s="181"/>
      <c r="P271" s="181"/>
      <c r="Q271" s="182"/>
      <c r="R271" s="183" t="s">
        <v>1</v>
      </c>
      <c r="S271" s="183"/>
      <c r="T271" s="180" t="s">
        <v>42</v>
      </c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2"/>
      <c r="AF271" s="205"/>
    </row>
    <row r="272" spans="2:32" ht="27" customHeight="1">
      <c r="B272" s="184">
        <f>'一覧（様式１予備）'!$B$30</f>
      </c>
      <c r="C272" s="185"/>
      <c r="D272" s="185"/>
      <c r="E272" s="185"/>
      <c r="F272" s="186"/>
      <c r="G272" s="184">
        <f>IF(B270="","",VLOOKUP(B272,'選手データ入力'!$A$2:$K$42,2,0))</f>
      </c>
      <c r="H272" s="185"/>
      <c r="I272" s="185"/>
      <c r="J272" s="185"/>
      <c r="K272" s="185"/>
      <c r="L272" s="185"/>
      <c r="M272" s="185"/>
      <c r="N272" s="185"/>
      <c r="O272" s="185"/>
      <c r="P272" s="185"/>
      <c r="Q272" s="186"/>
      <c r="R272" s="190">
        <f>IF(B270="","",VLOOKUP(B272,'選手データ入力'!$A$2:$K$42,4,0))</f>
      </c>
      <c r="S272" s="191"/>
      <c r="T272" s="184">
        <f>IF(B272="","",'基本入力'!$B$10)</f>
      </c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6"/>
      <c r="AF272" s="205"/>
    </row>
    <row r="273" spans="2:32" ht="27" customHeight="1">
      <c r="B273" s="187"/>
      <c r="C273" s="188"/>
      <c r="D273" s="188"/>
      <c r="E273" s="188"/>
      <c r="F273" s="189"/>
      <c r="G273" s="187"/>
      <c r="H273" s="188"/>
      <c r="I273" s="188"/>
      <c r="J273" s="188"/>
      <c r="K273" s="188"/>
      <c r="L273" s="188"/>
      <c r="M273" s="188"/>
      <c r="N273" s="188"/>
      <c r="O273" s="188"/>
      <c r="P273" s="188"/>
      <c r="Q273" s="189"/>
      <c r="R273" s="192"/>
      <c r="S273" s="193"/>
      <c r="T273" s="187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9"/>
      <c r="AF273" s="205"/>
    </row>
    <row r="274" spans="1:32" ht="13.5">
      <c r="A274" s="178" t="s">
        <v>92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205"/>
    </row>
    <row r="275" spans="2:32" ht="17.25">
      <c r="B275" s="194" t="str">
        <f>$B$2</f>
        <v>第11回北海道高等学校体育連盟空知支部陸上競技選手権大会　個人申込書（様式２）</v>
      </c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F275" s="205"/>
    </row>
    <row r="276" spans="2:32" ht="18.75" customHeight="1">
      <c r="B276" s="195" t="s">
        <v>39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7"/>
      <c r="O276" s="198" t="s">
        <v>59</v>
      </c>
      <c r="P276" s="199"/>
      <c r="Q276" s="195" t="s">
        <v>40</v>
      </c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7"/>
      <c r="AF276" s="205"/>
    </row>
    <row r="277" spans="2:32" ht="31.5" customHeight="1">
      <c r="B277" s="202">
        <f>IF('選手データ入力'!G40="","",VLOOKUP(B279,'選手データ入力'!$A$2:$K$42,7,0))</f>
      </c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4"/>
      <c r="O277" s="200"/>
      <c r="P277" s="201"/>
      <c r="Q277" s="180" t="s">
        <v>38</v>
      </c>
      <c r="R277" s="181"/>
      <c r="S277" s="181"/>
      <c r="T277" s="181"/>
      <c r="U277" s="182"/>
      <c r="V277" s="202">
        <f>IF('選手データ入力'!J40="","",VLOOKUP(B279,'選手データ入力'!$A$2:$K$42,10,0))</f>
      </c>
      <c r="W277" s="203"/>
      <c r="X277" s="203"/>
      <c r="Y277" s="203"/>
      <c r="Z277" s="203"/>
      <c r="AA277" s="203"/>
      <c r="AB277" s="203"/>
      <c r="AC277" s="203"/>
      <c r="AD277" s="204"/>
      <c r="AF277" s="205"/>
    </row>
    <row r="278" spans="2:32" ht="18.75" customHeight="1">
      <c r="B278" s="180" t="s">
        <v>65</v>
      </c>
      <c r="C278" s="181"/>
      <c r="D278" s="181"/>
      <c r="E278" s="181"/>
      <c r="F278" s="182"/>
      <c r="G278" s="180" t="s">
        <v>41</v>
      </c>
      <c r="H278" s="181"/>
      <c r="I278" s="181"/>
      <c r="J278" s="181"/>
      <c r="K278" s="181"/>
      <c r="L278" s="181"/>
      <c r="M278" s="181"/>
      <c r="N278" s="181"/>
      <c r="O278" s="181"/>
      <c r="P278" s="181"/>
      <c r="Q278" s="182"/>
      <c r="R278" s="183" t="s">
        <v>1</v>
      </c>
      <c r="S278" s="183"/>
      <c r="T278" s="180" t="s">
        <v>42</v>
      </c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2"/>
      <c r="AF278" s="205"/>
    </row>
    <row r="279" spans="2:32" ht="27" customHeight="1">
      <c r="B279" s="184">
        <f>'一覧（様式１予備）'!$B$31</f>
      </c>
      <c r="C279" s="185"/>
      <c r="D279" s="185"/>
      <c r="E279" s="185"/>
      <c r="F279" s="186"/>
      <c r="G279" s="184">
        <f>IF(B277="","",VLOOKUP(B279,'選手データ入力'!$A$2:$K$42,2,0))</f>
      </c>
      <c r="H279" s="185"/>
      <c r="I279" s="185"/>
      <c r="J279" s="185"/>
      <c r="K279" s="185"/>
      <c r="L279" s="185"/>
      <c r="M279" s="185"/>
      <c r="N279" s="185"/>
      <c r="O279" s="185"/>
      <c r="P279" s="185"/>
      <c r="Q279" s="186"/>
      <c r="R279" s="190">
        <f>IF(B277="","",VLOOKUP(B279,'選手データ入力'!$A$2:$K$42,4,0))</f>
      </c>
      <c r="S279" s="191"/>
      <c r="T279" s="184">
        <f>IF(B279="","",'基本入力'!$B$10)</f>
      </c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6"/>
      <c r="AF279" s="205"/>
    </row>
    <row r="280" spans="2:32" ht="27" customHeight="1">
      <c r="B280" s="187"/>
      <c r="C280" s="188"/>
      <c r="D280" s="188"/>
      <c r="E280" s="188"/>
      <c r="F280" s="189"/>
      <c r="G280" s="187"/>
      <c r="H280" s="188"/>
      <c r="I280" s="188"/>
      <c r="J280" s="188"/>
      <c r="K280" s="188"/>
      <c r="L280" s="188"/>
      <c r="M280" s="188"/>
      <c r="N280" s="188"/>
      <c r="O280" s="188"/>
      <c r="P280" s="188"/>
      <c r="Q280" s="189"/>
      <c r="R280" s="192"/>
      <c r="S280" s="193"/>
      <c r="T280" s="187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9"/>
      <c r="AF280" s="205"/>
    </row>
    <row r="281" spans="1:32" ht="13.5">
      <c r="A281" s="178" t="s">
        <v>92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205"/>
    </row>
    <row r="282" spans="2:32" ht="18" customHeight="1">
      <c r="B282" s="194" t="str">
        <f>$B$2</f>
        <v>第11回北海道高等学校体育連盟空知支部陸上競技選手権大会　個人申込書（様式２）</v>
      </c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F282" s="205"/>
    </row>
    <row r="283" spans="2:32" ht="19.5" customHeight="1">
      <c r="B283" s="195" t="s">
        <v>39</v>
      </c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7"/>
      <c r="O283" s="198" t="s">
        <v>59</v>
      </c>
      <c r="P283" s="199"/>
      <c r="Q283" s="195" t="s">
        <v>40</v>
      </c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7"/>
      <c r="AF283" s="205"/>
    </row>
    <row r="284" spans="2:32" ht="31.5" customHeight="1">
      <c r="B284" s="202">
        <f>IF('選手データ入力'!G41="","",VLOOKUP(B286,'選手データ入力'!$A$2:$K$42,7,0))</f>
      </c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4"/>
      <c r="O284" s="200"/>
      <c r="P284" s="201"/>
      <c r="Q284" s="180" t="s">
        <v>38</v>
      </c>
      <c r="R284" s="181"/>
      <c r="S284" s="181"/>
      <c r="T284" s="181"/>
      <c r="U284" s="182"/>
      <c r="V284" s="202">
        <f>IF('選手データ入力'!J41="","",VLOOKUP(B286,'選手データ入力'!$A$2:$K$42,10,0))</f>
      </c>
      <c r="W284" s="203"/>
      <c r="X284" s="203"/>
      <c r="Y284" s="203"/>
      <c r="Z284" s="203"/>
      <c r="AA284" s="203"/>
      <c r="AB284" s="203"/>
      <c r="AC284" s="203"/>
      <c r="AD284" s="204"/>
      <c r="AF284" s="205"/>
    </row>
    <row r="285" spans="2:32" ht="18.75" customHeight="1">
      <c r="B285" s="180" t="s">
        <v>65</v>
      </c>
      <c r="C285" s="181"/>
      <c r="D285" s="181"/>
      <c r="E285" s="181"/>
      <c r="F285" s="182"/>
      <c r="G285" s="180" t="s">
        <v>41</v>
      </c>
      <c r="H285" s="181"/>
      <c r="I285" s="181"/>
      <c r="J285" s="181"/>
      <c r="K285" s="181"/>
      <c r="L285" s="181"/>
      <c r="M285" s="181"/>
      <c r="N285" s="181"/>
      <c r="O285" s="181"/>
      <c r="P285" s="181"/>
      <c r="Q285" s="182"/>
      <c r="R285" s="183" t="s">
        <v>1</v>
      </c>
      <c r="S285" s="183"/>
      <c r="T285" s="180" t="s">
        <v>42</v>
      </c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2"/>
      <c r="AF285" s="205"/>
    </row>
    <row r="286" spans="2:32" ht="27" customHeight="1">
      <c r="B286" s="184">
        <f>'一覧（様式１予備）'!$B$32</f>
      </c>
      <c r="C286" s="185"/>
      <c r="D286" s="185"/>
      <c r="E286" s="185"/>
      <c r="F286" s="186"/>
      <c r="G286" s="184">
        <f>IF(B284="","",VLOOKUP(B286,'選手データ入力'!$A$2:$K$42,2,0))</f>
      </c>
      <c r="H286" s="185"/>
      <c r="I286" s="185"/>
      <c r="J286" s="185"/>
      <c r="K286" s="185"/>
      <c r="L286" s="185"/>
      <c r="M286" s="185"/>
      <c r="N286" s="185"/>
      <c r="O286" s="185"/>
      <c r="P286" s="185"/>
      <c r="Q286" s="186"/>
      <c r="R286" s="190">
        <f>IF(B284="","",VLOOKUP(B286,'選手データ入力'!$A$2:$K$42,4,0))</f>
      </c>
      <c r="S286" s="191"/>
      <c r="T286" s="184">
        <f>IF(B286="","",'基本入力'!$B$10)</f>
      </c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6"/>
      <c r="AF286" s="205"/>
    </row>
    <row r="287" spans="2:32" ht="27" customHeight="1">
      <c r="B287" s="187"/>
      <c r="C287" s="188"/>
      <c r="D287" s="188"/>
      <c r="E287" s="188"/>
      <c r="F287" s="189"/>
      <c r="G287" s="187"/>
      <c r="H287" s="188"/>
      <c r="I287" s="188"/>
      <c r="J287" s="188"/>
      <c r="K287" s="188"/>
      <c r="L287" s="188"/>
      <c r="M287" s="188"/>
      <c r="N287" s="188"/>
      <c r="O287" s="188"/>
      <c r="P287" s="188"/>
      <c r="Q287" s="189"/>
      <c r="R287" s="192"/>
      <c r="S287" s="193"/>
      <c r="T287" s="187"/>
      <c r="U287" s="188"/>
      <c r="V287" s="188"/>
      <c r="W287" s="188"/>
      <c r="X287" s="188"/>
      <c r="Y287" s="188"/>
      <c r="Z287" s="188"/>
      <c r="AA287" s="188"/>
      <c r="AB287" s="188"/>
      <c r="AC287" s="188"/>
      <c r="AD287" s="189"/>
      <c r="AF287" s="205"/>
    </row>
    <row r="288" spans="1:32" ht="13.5">
      <c r="A288" s="178" t="s">
        <v>92</v>
      </c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205"/>
    </row>
    <row r="289" spans="2:32" ht="18" customHeight="1">
      <c r="B289" s="194" t="str">
        <f>$B$2</f>
        <v>第11回北海道高等学校体育連盟空知支部陸上競技選手権大会　個人申込書（様式２）</v>
      </c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F289" s="205"/>
    </row>
    <row r="290" spans="2:32" ht="19.5" customHeight="1">
      <c r="B290" s="195" t="s">
        <v>39</v>
      </c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7"/>
      <c r="O290" s="198" t="s">
        <v>59</v>
      </c>
      <c r="P290" s="199"/>
      <c r="Q290" s="195" t="s">
        <v>40</v>
      </c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7"/>
      <c r="AF290" s="205"/>
    </row>
    <row r="291" spans="2:32" ht="31.5" customHeight="1">
      <c r="B291" s="202">
        <f>IF('選手データ入力'!G42="","",VLOOKUP(B293,'選手データ入力'!$A$2:$K$42,7,0))</f>
      </c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4"/>
      <c r="O291" s="200"/>
      <c r="P291" s="201"/>
      <c r="Q291" s="180" t="s">
        <v>38</v>
      </c>
      <c r="R291" s="181"/>
      <c r="S291" s="181"/>
      <c r="T291" s="181"/>
      <c r="U291" s="182"/>
      <c r="V291" s="202">
        <f>IF('選手データ入力'!J42="","",VLOOKUP(B293,'選手データ入力'!$A$2:$K$42,10,0))</f>
      </c>
      <c r="W291" s="203"/>
      <c r="X291" s="203"/>
      <c r="Y291" s="203"/>
      <c r="Z291" s="203"/>
      <c r="AA291" s="203"/>
      <c r="AB291" s="203"/>
      <c r="AC291" s="203"/>
      <c r="AD291" s="204"/>
      <c r="AF291" s="205"/>
    </row>
    <row r="292" spans="2:32" ht="18.75" customHeight="1">
      <c r="B292" s="180" t="s">
        <v>65</v>
      </c>
      <c r="C292" s="181"/>
      <c r="D292" s="181"/>
      <c r="E292" s="181"/>
      <c r="F292" s="182"/>
      <c r="G292" s="180" t="s">
        <v>41</v>
      </c>
      <c r="H292" s="181"/>
      <c r="I292" s="181"/>
      <c r="J292" s="181"/>
      <c r="K292" s="181"/>
      <c r="L292" s="181"/>
      <c r="M292" s="181"/>
      <c r="N292" s="181"/>
      <c r="O292" s="181"/>
      <c r="P292" s="181"/>
      <c r="Q292" s="182"/>
      <c r="R292" s="183" t="s">
        <v>1</v>
      </c>
      <c r="S292" s="183"/>
      <c r="T292" s="180" t="s">
        <v>42</v>
      </c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2"/>
      <c r="AF292" s="205"/>
    </row>
    <row r="293" spans="2:32" ht="27" customHeight="1">
      <c r="B293" s="184">
        <f>'一覧（様式１予備）'!$B$33</f>
      </c>
      <c r="C293" s="185"/>
      <c r="D293" s="185"/>
      <c r="E293" s="185"/>
      <c r="F293" s="186"/>
      <c r="G293" s="184">
        <f>IF(B291="","",VLOOKUP(B293,'選手データ入力'!$A$2:$K$42,2,0))</f>
      </c>
      <c r="H293" s="185"/>
      <c r="I293" s="185"/>
      <c r="J293" s="185"/>
      <c r="K293" s="185"/>
      <c r="L293" s="185"/>
      <c r="M293" s="185"/>
      <c r="N293" s="185"/>
      <c r="O293" s="185"/>
      <c r="P293" s="185"/>
      <c r="Q293" s="186"/>
      <c r="R293" s="190">
        <f>IF(B291="","",VLOOKUP(B293,'選手データ入力'!$A$2:$K$42,4,0))</f>
      </c>
      <c r="S293" s="191"/>
      <c r="T293" s="184">
        <f>IF(B293="","",'基本入力'!$B$10)</f>
      </c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6"/>
      <c r="AF293" s="205"/>
    </row>
    <row r="294" spans="2:32" ht="27" customHeight="1">
      <c r="B294" s="187"/>
      <c r="C294" s="188"/>
      <c r="D294" s="188"/>
      <c r="E294" s="188"/>
      <c r="F294" s="189"/>
      <c r="G294" s="187"/>
      <c r="H294" s="188"/>
      <c r="I294" s="188"/>
      <c r="J294" s="188"/>
      <c r="K294" s="188"/>
      <c r="L294" s="188"/>
      <c r="M294" s="188"/>
      <c r="N294" s="188"/>
      <c r="O294" s="188"/>
      <c r="P294" s="188"/>
      <c r="Q294" s="189"/>
      <c r="R294" s="192"/>
      <c r="S294" s="193"/>
      <c r="T294" s="187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9"/>
      <c r="AF294" s="205"/>
    </row>
    <row r="295" spans="1:32" ht="13.5" customHeight="1">
      <c r="A295" s="178" t="s">
        <v>92</v>
      </c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205"/>
    </row>
  </sheetData>
  <sheetProtection/>
  <mergeCells count="656">
    <mergeCell ref="A1:AE1"/>
    <mergeCell ref="AF1:AF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5:S5"/>
    <mergeCell ref="T5:AD5"/>
    <mergeCell ref="B6:F7"/>
    <mergeCell ref="G6:Q7"/>
    <mergeCell ref="R6:S7"/>
    <mergeCell ref="T6:AD7"/>
    <mergeCell ref="A8:AE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R12:S12"/>
    <mergeCell ref="T12:AD12"/>
    <mergeCell ref="B13:F14"/>
    <mergeCell ref="G13:Q14"/>
    <mergeCell ref="R13:S14"/>
    <mergeCell ref="T13:AD14"/>
    <mergeCell ref="A15:AE15"/>
    <mergeCell ref="B16:AD16"/>
    <mergeCell ref="B17:N17"/>
    <mergeCell ref="O17:P18"/>
    <mergeCell ref="Q17:AD17"/>
    <mergeCell ref="B18:N18"/>
    <mergeCell ref="Q18:U18"/>
    <mergeCell ref="V18:AD18"/>
    <mergeCell ref="B19:F19"/>
    <mergeCell ref="G19:Q19"/>
    <mergeCell ref="R19:S19"/>
    <mergeCell ref="T19:AD19"/>
    <mergeCell ref="B20:F21"/>
    <mergeCell ref="G20:Q21"/>
    <mergeCell ref="R20:S21"/>
    <mergeCell ref="T20:AD21"/>
    <mergeCell ref="A22:AE22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A29:AE29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A36:AE36"/>
    <mergeCell ref="A38:AE38"/>
    <mergeCell ref="AF38:AF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2:S42"/>
    <mergeCell ref="T42:AD42"/>
    <mergeCell ref="B43:F44"/>
    <mergeCell ref="G43:Q44"/>
    <mergeCell ref="R43:S44"/>
    <mergeCell ref="T43:AD44"/>
    <mergeCell ref="A45:AE4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R49:S49"/>
    <mergeCell ref="T49:AD49"/>
    <mergeCell ref="B50:F51"/>
    <mergeCell ref="G50:Q51"/>
    <mergeCell ref="R50:S51"/>
    <mergeCell ref="T50:AD51"/>
    <mergeCell ref="A52:AE52"/>
    <mergeCell ref="B53:AD53"/>
    <mergeCell ref="B54:N54"/>
    <mergeCell ref="O54:P55"/>
    <mergeCell ref="Q54:AD54"/>
    <mergeCell ref="B55:N55"/>
    <mergeCell ref="Q55:U55"/>
    <mergeCell ref="V55:AD55"/>
    <mergeCell ref="B56:F56"/>
    <mergeCell ref="G56:Q56"/>
    <mergeCell ref="R56:S56"/>
    <mergeCell ref="T56:AD56"/>
    <mergeCell ref="B57:F58"/>
    <mergeCell ref="G57:Q58"/>
    <mergeCell ref="R57:S58"/>
    <mergeCell ref="T57:AD58"/>
    <mergeCell ref="A59:AE59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A66:AE66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A73:AE73"/>
    <mergeCell ref="A75:AE75"/>
    <mergeCell ref="AF75:AF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79:S79"/>
    <mergeCell ref="T79:AD79"/>
    <mergeCell ref="B80:F81"/>
    <mergeCell ref="G80:Q81"/>
    <mergeCell ref="R80:S81"/>
    <mergeCell ref="T80:AD81"/>
    <mergeCell ref="A82:AE8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R86:S86"/>
    <mergeCell ref="T86:AD86"/>
    <mergeCell ref="B87:F88"/>
    <mergeCell ref="G87:Q88"/>
    <mergeCell ref="R87:S88"/>
    <mergeCell ref="T87:AD88"/>
    <mergeCell ref="A89:AE89"/>
    <mergeCell ref="B90:AD90"/>
    <mergeCell ref="B91:N91"/>
    <mergeCell ref="O91:P92"/>
    <mergeCell ref="Q91:AD91"/>
    <mergeCell ref="B92:N92"/>
    <mergeCell ref="Q92:U92"/>
    <mergeCell ref="V92:AD92"/>
    <mergeCell ref="B93:F93"/>
    <mergeCell ref="G93:Q93"/>
    <mergeCell ref="R93:S93"/>
    <mergeCell ref="T93:AD93"/>
    <mergeCell ref="B94:F95"/>
    <mergeCell ref="G94:Q95"/>
    <mergeCell ref="R94:S95"/>
    <mergeCell ref="T94:AD95"/>
    <mergeCell ref="A96:AE96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103:AE103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10:AE110"/>
    <mergeCell ref="A112:AE112"/>
    <mergeCell ref="AF112:AF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A119:AE11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A126:AE126"/>
    <mergeCell ref="B127:AD127"/>
    <mergeCell ref="B128:N128"/>
    <mergeCell ref="O128:P129"/>
    <mergeCell ref="Q128:AD128"/>
    <mergeCell ref="B129:N129"/>
    <mergeCell ref="Q129:U129"/>
    <mergeCell ref="V129:AD129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33:AE133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40:AE140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7:AE147"/>
    <mergeCell ref="A149:AE149"/>
    <mergeCell ref="AF149:AF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53:S153"/>
    <mergeCell ref="T153:AD153"/>
    <mergeCell ref="B154:F155"/>
    <mergeCell ref="G154:Q155"/>
    <mergeCell ref="R154:S155"/>
    <mergeCell ref="T154:AD155"/>
    <mergeCell ref="A156:AE15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A163:AE163"/>
    <mergeCell ref="B164:AD164"/>
    <mergeCell ref="B165:N165"/>
    <mergeCell ref="O165:P166"/>
    <mergeCell ref="Q165:AD165"/>
    <mergeCell ref="B166:N166"/>
    <mergeCell ref="Q166:U166"/>
    <mergeCell ref="V166:AD166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70:AE170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7:AE177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84:AE184"/>
    <mergeCell ref="A186:AE186"/>
    <mergeCell ref="AF186:AF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0:S190"/>
    <mergeCell ref="T190:AD190"/>
    <mergeCell ref="B191:F192"/>
    <mergeCell ref="G191:Q192"/>
    <mergeCell ref="R191:S192"/>
    <mergeCell ref="T191:AD192"/>
    <mergeCell ref="A193:AE19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A200:AE200"/>
    <mergeCell ref="B201:AD201"/>
    <mergeCell ref="B202:N202"/>
    <mergeCell ref="O202:P203"/>
    <mergeCell ref="Q202:AD202"/>
    <mergeCell ref="B203:N203"/>
    <mergeCell ref="Q203:U203"/>
    <mergeCell ref="V203:AD20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7:AE207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14:AE214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21:AE221"/>
    <mergeCell ref="A223:AE223"/>
    <mergeCell ref="AF223:AF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A230:AE23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A237:AE237"/>
    <mergeCell ref="B238:AD238"/>
    <mergeCell ref="B239:N239"/>
    <mergeCell ref="O239:P240"/>
    <mergeCell ref="Q239:AD239"/>
    <mergeCell ref="B240:N240"/>
    <mergeCell ref="Q240:U240"/>
    <mergeCell ref="V240:AD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44:AE244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51:AE251"/>
    <mergeCell ref="B252:AD252"/>
    <mergeCell ref="B253:N253"/>
    <mergeCell ref="O253:P254"/>
    <mergeCell ref="Q253:AD253"/>
    <mergeCell ref="B254:N254"/>
    <mergeCell ref="Q254:U254"/>
    <mergeCell ref="V254:AD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8:AE258"/>
    <mergeCell ref="A260:AE260"/>
    <mergeCell ref="AF260:AF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A267:AE267"/>
    <mergeCell ref="B268:AD268"/>
    <mergeCell ref="B269:N269"/>
    <mergeCell ref="O269:P270"/>
    <mergeCell ref="Q269:AD269"/>
    <mergeCell ref="B270:N270"/>
    <mergeCell ref="Q270:U270"/>
    <mergeCell ref="V270:AD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274:AE274"/>
    <mergeCell ref="B275:AD275"/>
    <mergeCell ref="B276:N276"/>
    <mergeCell ref="O276:P277"/>
    <mergeCell ref="Q276:AD276"/>
    <mergeCell ref="B277:N277"/>
    <mergeCell ref="Q277:U277"/>
    <mergeCell ref="V277:AD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81:AE281"/>
    <mergeCell ref="B282:AD282"/>
    <mergeCell ref="B283:N283"/>
    <mergeCell ref="O283:P284"/>
    <mergeCell ref="Q283:AD283"/>
    <mergeCell ref="B284:N284"/>
    <mergeCell ref="Q284:U284"/>
    <mergeCell ref="V284:AD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8:AE288"/>
    <mergeCell ref="B289:AD289"/>
    <mergeCell ref="B290:N290"/>
    <mergeCell ref="O290:P291"/>
    <mergeCell ref="Q290:AD290"/>
    <mergeCell ref="B291:N291"/>
    <mergeCell ref="Q291:U291"/>
    <mergeCell ref="V291:AD291"/>
    <mergeCell ref="A295:AE295"/>
    <mergeCell ref="B292:F292"/>
    <mergeCell ref="G292:Q292"/>
    <mergeCell ref="R292:S292"/>
    <mergeCell ref="T292:AD292"/>
    <mergeCell ref="B293:F294"/>
    <mergeCell ref="G293:Q294"/>
    <mergeCell ref="R293:S294"/>
    <mergeCell ref="T293:AD29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AF295"/>
  <sheetViews>
    <sheetView view="pageBreakPreview" zoomScaleSheetLayoutView="100" workbookViewId="0" topLeftCell="A22">
      <selection activeCell="B23" sqref="B23:AD23"/>
    </sheetView>
  </sheetViews>
  <sheetFormatPr defaultColWidth="2.25390625" defaultRowHeight="13.5"/>
  <cols>
    <col min="1" max="5" width="2.25390625" style="18" customWidth="1"/>
    <col min="6" max="6" width="4.125" style="18" customWidth="1"/>
    <col min="7" max="13" width="2.25390625" style="18" customWidth="1"/>
    <col min="14" max="14" width="5.875" style="18" customWidth="1"/>
    <col min="15" max="16" width="2.25390625" style="18" customWidth="1"/>
    <col min="17" max="17" width="5.375" style="18" customWidth="1"/>
    <col min="18" max="18" width="2.25390625" style="18" customWidth="1"/>
    <col min="19" max="19" width="4.00390625" style="18" customWidth="1"/>
    <col min="20" max="28" width="2.25390625" style="18" customWidth="1"/>
    <col min="29" max="29" width="3.75390625" style="18" customWidth="1"/>
    <col min="30" max="30" width="2.375" style="18" customWidth="1"/>
    <col min="31" max="16384" width="2.25390625" style="18" customWidth="1"/>
  </cols>
  <sheetData>
    <row r="1" spans="1:32" ht="13.5">
      <c r="A1" s="178" t="s">
        <v>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11" t="s">
        <v>44</v>
      </c>
    </row>
    <row r="2" spans="2:32" ht="17.25">
      <c r="B2" s="194" t="s">
        <v>105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F2" s="211"/>
    </row>
    <row r="3" spans="2:32" s="19" customFormat="1" ht="18.75" customHeight="1">
      <c r="B3" s="195" t="s">
        <v>39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8" t="s">
        <v>59</v>
      </c>
      <c r="P3" s="199"/>
      <c r="Q3" s="195" t="s">
        <v>40</v>
      </c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F3" s="211"/>
    </row>
    <row r="4" spans="2:32" ht="31.5" customHeight="1">
      <c r="B4" s="202">
        <f>IF('選手データ入力'!G3="","",VLOOKUP(B6,'選手データ入力'!$A$2:$K$42,7,0))</f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0"/>
      <c r="P4" s="201"/>
      <c r="Q4" s="180" t="s">
        <v>38</v>
      </c>
      <c r="R4" s="181"/>
      <c r="S4" s="181"/>
      <c r="T4" s="181"/>
      <c r="U4" s="182"/>
      <c r="V4" s="202">
        <f>IF('選手データ入力'!J3="","",VLOOKUP(B6,'選手データ入力'!$A$2:$K$42,10,0))</f>
      </c>
      <c r="W4" s="203"/>
      <c r="X4" s="203"/>
      <c r="Y4" s="203"/>
      <c r="Z4" s="203"/>
      <c r="AA4" s="203"/>
      <c r="AB4" s="203"/>
      <c r="AC4" s="203"/>
      <c r="AD4" s="204"/>
      <c r="AF4" s="211"/>
    </row>
    <row r="5" spans="2:32" ht="18.75" customHeight="1">
      <c r="B5" s="180" t="s">
        <v>65</v>
      </c>
      <c r="C5" s="181"/>
      <c r="D5" s="181"/>
      <c r="E5" s="181"/>
      <c r="F5" s="182"/>
      <c r="G5" s="180" t="s">
        <v>41</v>
      </c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180" t="s">
        <v>1</v>
      </c>
      <c r="S5" s="182"/>
      <c r="T5" s="180" t="s">
        <v>42</v>
      </c>
      <c r="U5" s="181"/>
      <c r="V5" s="181"/>
      <c r="W5" s="181"/>
      <c r="X5" s="181"/>
      <c r="Y5" s="181"/>
      <c r="Z5" s="181"/>
      <c r="AA5" s="181"/>
      <c r="AB5" s="181"/>
      <c r="AC5" s="181"/>
      <c r="AD5" s="182"/>
      <c r="AF5" s="211"/>
    </row>
    <row r="6" spans="2:32" ht="27" customHeight="1">
      <c r="B6" s="184">
        <f>'女子一覧（様式１）'!$B$14</f>
      </c>
      <c r="C6" s="185"/>
      <c r="D6" s="185"/>
      <c r="E6" s="185"/>
      <c r="F6" s="186"/>
      <c r="G6" s="184">
        <f>IF('選手データ入力'!B3="","",VLOOKUP(B6,'選手データ入力'!A2:K42,2,0))</f>
      </c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90">
        <f>IF('選手データ入力'!D3="","",VLOOKUP(B6,'選手データ入力'!A2:K42,4,0))</f>
      </c>
      <c r="S6" s="191"/>
      <c r="T6" s="184">
        <f>IF(B6="","",'基本入力'!$B$10)</f>
      </c>
      <c r="U6" s="185"/>
      <c r="V6" s="185"/>
      <c r="W6" s="185"/>
      <c r="X6" s="185"/>
      <c r="Y6" s="185"/>
      <c r="Z6" s="185"/>
      <c r="AA6" s="185"/>
      <c r="AB6" s="185"/>
      <c r="AC6" s="185"/>
      <c r="AD6" s="186"/>
      <c r="AF6" s="211"/>
    </row>
    <row r="7" spans="2:32" ht="27" customHeight="1">
      <c r="B7" s="187"/>
      <c r="C7" s="188"/>
      <c r="D7" s="188"/>
      <c r="E7" s="188"/>
      <c r="F7" s="189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92"/>
      <c r="S7" s="193"/>
      <c r="T7" s="187"/>
      <c r="U7" s="188"/>
      <c r="V7" s="188"/>
      <c r="W7" s="188"/>
      <c r="X7" s="188"/>
      <c r="Y7" s="188"/>
      <c r="Z7" s="188"/>
      <c r="AA7" s="188"/>
      <c r="AB7" s="188"/>
      <c r="AC7" s="188"/>
      <c r="AD7" s="189"/>
      <c r="AF7" s="211"/>
    </row>
    <row r="8" spans="1:32" ht="13.5">
      <c r="A8" s="178" t="s">
        <v>92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211"/>
    </row>
    <row r="9" spans="2:32" ht="17.25">
      <c r="B9" s="194" t="str">
        <f>$B$2</f>
        <v>第11回北海道高等学校体育連盟空知支部陸上競技選手権大会　個人申込書（様式２）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F9" s="211"/>
    </row>
    <row r="10" spans="2:32" ht="18.75" customHeight="1">
      <c r="B10" s="195" t="s">
        <v>39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198" t="s">
        <v>59</v>
      </c>
      <c r="P10" s="199"/>
      <c r="Q10" s="195" t="s">
        <v>40</v>
      </c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F10" s="211"/>
    </row>
    <row r="11" spans="2:32" ht="31.5" customHeight="1">
      <c r="B11" s="202">
        <f>IF('選手データ入力'!G4="","",VLOOKUP(B13,'選手データ入力'!$A$2:$K$42,7,0))</f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200"/>
      <c r="P11" s="201"/>
      <c r="Q11" s="180" t="s">
        <v>38</v>
      </c>
      <c r="R11" s="181"/>
      <c r="S11" s="181"/>
      <c r="T11" s="181"/>
      <c r="U11" s="182"/>
      <c r="V11" s="202">
        <f>IF('選手データ入力'!J4="","",VLOOKUP(B13,'選手データ入力'!$A$2:$K$42,10,0))</f>
      </c>
      <c r="W11" s="203"/>
      <c r="X11" s="203"/>
      <c r="Y11" s="203"/>
      <c r="Z11" s="203"/>
      <c r="AA11" s="203"/>
      <c r="AB11" s="203"/>
      <c r="AC11" s="203"/>
      <c r="AD11" s="204"/>
      <c r="AF11" s="211"/>
    </row>
    <row r="12" spans="2:32" ht="18.75" customHeight="1">
      <c r="B12" s="180" t="s">
        <v>65</v>
      </c>
      <c r="C12" s="181"/>
      <c r="D12" s="181"/>
      <c r="E12" s="181"/>
      <c r="F12" s="182"/>
      <c r="G12" s="180" t="s">
        <v>41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2"/>
      <c r="R12" s="180" t="s">
        <v>1</v>
      </c>
      <c r="S12" s="182"/>
      <c r="T12" s="180" t="s">
        <v>42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2"/>
      <c r="AF12" s="211"/>
    </row>
    <row r="13" spans="2:32" ht="27" customHeight="1">
      <c r="B13" s="184">
        <f>'女子一覧（様式１）'!$B$15</f>
      </c>
      <c r="C13" s="185"/>
      <c r="D13" s="185"/>
      <c r="E13" s="185"/>
      <c r="F13" s="186"/>
      <c r="G13" s="184">
        <f>IF(B11="","",VLOOKUP(B13,'選手データ入力'!$A$2:$K$42,2,0))</f>
      </c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R13" s="190">
        <f>IF(B11="","",VLOOKUP(B13,'選手データ入力'!$A$2:$K$42,4,0))</f>
      </c>
      <c r="S13" s="191"/>
      <c r="T13" s="184">
        <f>IF(B13="","",'基本入力'!$B$10)</f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6"/>
      <c r="AF13" s="211"/>
    </row>
    <row r="14" spans="2:32" ht="27" customHeight="1">
      <c r="B14" s="187"/>
      <c r="C14" s="188"/>
      <c r="D14" s="188"/>
      <c r="E14" s="188"/>
      <c r="F14" s="189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92"/>
      <c r="S14" s="193"/>
      <c r="T14" s="187"/>
      <c r="U14" s="188"/>
      <c r="V14" s="188"/>
      <c r="W14" s="188"/>
      <c r="X14" s="188"/>
      <c r="Y14" s="188"/>
      <c r="Z14" s="188"/>
      <c r="AA14" s="188"/>
      <c r="AB14" s="188"/>
      <c r="AC14" s="188"/>
      <c r="AD14" s="189"/>
      <c r="AF14" s="211"/>
    </row>
    <row r="15" spans="1:32" ht="13.5">
      <c r="A15" s="178" t="s">
        <v>92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211"/>
    </row>
    <row r="16" spans="2:32" ht="17.25">
      <c r="B16" s="194" t="str">
        <f>$B$2</f>
        <v>第11回北海道高等学校体育連盟空知支部陸上競技選手権大会　個人申込書（様式２）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F16" s="211"/>
    </row>
    <row r="17" spans="2:32" ht="18.75" customHeight="1">
      <c r="B17" s="195" t="s">
        <v>39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98" t="s">
        <v>59</v>
      </c>
      <c r="P17" s="199"/>
      <c r="Q17" s="195" t="s">
        <v>40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  <c r="AF17" s="211"/>
    </row>
    <row r="18" spans="2:32" ht="31.5" customHeight="1">
      <c r="B18" s="202">
        <f>IF('選手データ入力'!G5="","",VLOOKUP(B20,'選手データ入力'!$A$2:$K$42,7,0))</f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4"/>
      <c r="O18" s="200"/>
      <c r="P18" s="201"/>
      <c r="Q18" s="180" t="s">
        <v>38</v>
      </c>
      <c r="R18" s="181"/>
      <c r="S18" s="181"/>
      <c r="T18" s="181"/>
      <c r="U18" s="182"/>
      <c r="V18" s="202">
        <f>IF('選手データ入力'!J5="","",VLOOKUP(B20,'選手データ入力'!$A$2:$K$42,10,0))</f>
      </c>
      <c r="W18" s="203"/>
      <c r="X18" s="203"/>
      <c r="Y18" s="203"/>
      <c r="Z18" s="203"/>
      <c r="AA18" s="203"/>
      <c r="AB18" s="203"/>
      <c r="AC18" s="203"/>
      <c r="AD18" s="204"/>
      <c r="AF18" s="211"/>
    </row>
    <row r="19" spans="2:32" ht="18.75" customHeight="1">
      <c r="B19" s="180" t="s">
        <v>65</v>
      </c>
      <c r="C19" s="181"/>
      <c r="D19" s="181"/>
      <c r="E19" s="181"/>
      <c r="F19" s="182"/>
      <c r="G19" s="180" t="s">
        <v>41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183" t="s">
        <v>1</v>
      </c>
      <c r="S19" s="183"/>
      <c r="T19" s="180" t="s">
        <v>42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2"/>
      <c r="AF19" s="211"/>
    </row>
    <row r="20" spans="2:32" ht="27" customHeight="1">
      <c r="B20" s="184">
        <f>'女子一覧（様式１）'!$B$16</f>
      </c>
      <c r="C20" s="185"/>
      <c r="D20" s="185"/>
      <c r="E20" s="185"/>
      <c r="F20" s="186"/>
      <c r="G20" s="184">
        <f>IF(B18="","",VLOOKUP(B20,'選手データ入力'!$A$2:$K$42,2,0))</f>
      </c>
      <c r="H20" s="185"/>
      <c r="I20" s="185"/>
      <c r="J20" s="185"/>
      <c r="K20" s="185"/>
      <c r="L20" s="185"/>
      <c r="M20" s="185"/>
      <c r="N20" s="185"/>
      <c r="O20" s="185"/>
      <c r="P20" s="185"/>
      <c r="Q20" s="186"/>
      <c r="R20" s="190">
        <f>IF(B18="","",VLOOKUP(B20,'選手データ入力'!$A$2:$K$42,4,0))</f>
      </c>
      <c r="S20" s="191"/>
      <c r="T20" s="184">
        <f>IF(B20="","",'基本入力'!$B$10)</f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  <c r="AF20" s="211"/>
    </row>
    <row r="21" spans="2:32" ht="27" customHeight="1">
      <c r="B21" s="187"/>
      <c r="C21" s="188"/>
      <c r="D21" s="188"/>
      <c r="E21" s="188"/>
      <c r="F21" s="189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9"/>
      <c r="R21" s="192"/>
      <c r="S21" s="193"/>
      <c r="T21" s="187"/>
      <c r="U21" s="188"/>
      <c r="V21" s="188"/>
      <c r="W21" s="188"/>
      <c r="X21" s="188"/>
      <c r="Y21" s="188"/>
      <c r="Z21" s="188"/>
      <c r="AA21" s="188"/>
      <c r="AB21" s="188"/>
      <c r="AC21" s="188"/>
      <c r="AD21" s="189"/>
      <c r="AF21" s="211"/>
    </row>
    <row r="22" spans="1:32" ht="13.5">
      <c r="A22" s="178" t="s">
        <v>92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211"/>
    </row>
    <row r="23" spans="2:32" ht="18" customHeight="1">
      <c r="B23" s="194" t="str">
        <f>$B$2</f>
        <v>第11回北海道高等学校体育連盟空知支部陸上競技選手権大会　個人申込書（様式２）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F23" s="211"/>
    </row>
    <row r="24" spans="2:32" ht="19.5" customHeight="1">
      <c r="B24" s="195" t="s">
        <v>39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98" t="s">
        <v>59</v>
      </c>
      <c r="P24" s="199"/>
      <c r="Q24" s="195" t="s">
        <v>40</v>
      </c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  <c r="AF24" s="211"/>
    </row>
    <row r="25" spans="2:32" ht="31.5" customHeight="1">
      <c r="B25" s="202">
        <f>IF('選手データ入力'!G6="","",VLOOKUP(B27,'選手データ入力'!$A$2:$K$42,7,0))</f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200"/>
      <c r="P25" s="201"/>
      <c r="Q25" s="180" t="s">
        <v>38</v>
      </c>
      <c r="R25" s="181"/>
      <c r="S25" s="181"/>
      <c r="T25" s="181"/>
      <c r="U25" s="182"/>
      <c r="V25" s="202">
        <f>IF('選手データ入力'!J6="","",VLOOKUP(B27,'選手データ入力'!$A$2:$K$42,10,0))</f>
      </c>
      <c r="W25" s="203"/>
      <c r="X25" s="203"/>
      <c r="Y25" s="203"/>
      <c r="Z25" s="203"/>
      <c r="AA25" s="203"/>
      <c r="AB25" s="203"/>
      <c r="AC25" s="203"/>
      <c r="AD25" s="204"/>
      <c r="AF25" s="211"/>
    </row>
    <row r="26" spans="2:32" ht="18.75" customHeight="1">
      <c r="B26" s="180" t="s">
        <v>65</v>
      </c>
      <c r="C26" s="181"/>
      <c r="D26" s="181"/>
      <c r="E26" s="181"/>
      <c r="F26" s="182"/>
      <c r="G26" s="180" t="s">
        <v>41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183" t="s">
        <v>1</v>
      </c>
      <c r="S26" s="183"/>
      <c r="T26" s="180" t="s">
        <v>42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2"/>
      <c r="AF26" s="211"/>
    </row>
    <row r="27" spans="2:32" ht="27" customHeight="1">
      <c r="B27" s="184">
        <f>'女子一覧（様式１）'!$B$17</f>
      </c>
      <c r="C27" s="185"/>
      <c r="D27" s="185"/>
      <c r="E27" s="185"/>
      <c r="F27" s="186"/>
      <c r="G27" s="184">
        <f>IF(B25="","",VLOOKUP(B27,'選手データ入力'!$A$2:$K$42,2,0))</f>
      </c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190">
        <f>IF(B25="","",VLOOKUP(B27,'選手データ入力'!$A$2:$K$42,4,0))</f>
      </c>
      <c r="S27" s="191"/>
      <c r="T27" s="184">
        <f>IF(B27="","",'基本入力'!$B$10)</f>
      </c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  <c r="AF27" s="211"/>
    </row>
    <row r="28" spans="2:32" ht="27" customHeight="1">
      <c r="B28" s="187"/>
      <c r="C28" s="188"/>
      <c r="D28" s="188"/>
      <c r="E28" s="188"/>
      <c r="F28" s="189"/>
      <c r="G28" s="187"/>
      <c r="H28" s="188"/>
      <c r="I28" s="188"/>
      <c r="J28" s="188"/>
      <c r="K28" s="188"/>
      <c r="L28" s="188"/>
      <c r="M28" s="188"/>
      <c r="N28" s="188"/>
      <c r="O28" s="188"/>
      <c r="P28" s="188"/>
      <c r="Q28" s="189"/>
      <c r="R28" s="192"/>
      <c r="S28" s="193"/>
      <c r="T28" s="187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F28" s="211"/>
    </row>
    <row r="29" spans="1:32" ht="13.5">
      <c r="A29" s="178" t="s">
        <v>92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211"/>
    </row>
    <row r="30" spans="2:32" ht="18" customHeight="1">
      <c r="B30" s="194" t="str">
        <f>$B$2</f>
        <v>第11回北海道高等学校体育連盟空知支部陸上競技選手権大会　個人申込書（様式２）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F30" s="20"/>
    </row>
    <row r="31" spans="2:32" ht="19.5" customHeight="1">
      <c r="B31" s="195" t="s">
        <v>39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198" t="s">
        <v>59</v>
      </c>
      <c r="P31" s="199"/>
      <c r="Q31" s="195" t="s">
        <v>40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F31" s="20"/>
    </row>
    <row r="32" spans="2:32" ht="31.5" customHeight="1">
      <c r="B32" s="202">
        <f>IF('選手データ入力'!G7="","",VLOOKUP(B34,'選手データ入力'!$A$2:$K$42,7,0))</f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0"/>
      <c r="P32" s="201"/>
      <c r="Q32" s="180" t="s">
        <v>38</v>
      </c>
      <c r="R32" s="181"/>
      <c r="S32" s="181"/>
      <c r="T32" s="181"/>
      <c r="U32" s="182"/>
      <c r="V32" s="202">
        <f>IF('選手データ入力'!J7="","",VLOOKUP(B34,'選手データ入力'!$A$2:$K$42,10,0))</f>
      </c>
      <c r="W32" s="203"/>
      <c r="X32" s="203"/>
      <c r="Y32" s="203"/>
      <c r="Z32" s="203"/>
      <c r="AA32" s="203"/>
      <c r="AB32" s="203"/>
      <c r="AC32" s="203"/>
      <c r="AD32" s="204"/>
      <c r="AF32" s="20"/>
    </row>
    <row r="33" spans="2:32" ht="18.75" customHeight="1">
      <c r="B33" s="180" t="s">
        <v>65</v>
      </c>
      <c r="C33" s="181"/>
      <c r="D33" s="181"/>
      <c r="E33" s="181"/>
      <c r="F33" s="182"/>
      <c r="G33" s="180" t="s">
        <v>41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83" t="s">
        <v>1</v>
      </c>
      <c r="S33" s="183"/>
      <c r="T33" s="180" t="s">
        <v>42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2"/>
      <c r="AF33" s="20"/>
    </row>
    <row r="34" spans="2:32" ht="27" customHeight="1">
      <c r="B34" s="184">
        <f>'女子一覧（様式１）'!$B$18</f>
      </c>
      <c r="C34" s="185"/>
      <c r="D34" s="185"/>
      <c r="E34" s="185"/>
      <c r="F34" s="186"/>
      <c r="G34" s="184">
        <f>IF(B32="","",VLOOKUP(B34,'選手データ入力'!$A$2:$K$42,2,0))</f>
      </c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90">
        <f>IF(B32="","",VLOOKUP(B34,'選手データ入力'!$A$2:$K$42,4,0))</f>
      </c>
      <c r="S34" s="191"/>
      <c r="T34" s="184">
        <f>IF(B34="","",'基本入力'!$B$10)</f>
      </c>
      <c r="U34" s="185"/>
      <c r="V34" s="185"/>
      <c r="W34" s="185"/>
      <c r="X34" s="185"/>
      <c r="Y34" s="185"/>
      <c r="Z34" s="185"/>
      <c r="AA34" s="185"/>
      <c r="AB34" s="185"/>
      <c r="AC34" s="185"/>
      <c r="AD34" s="186"/>
      <c r="AF34" s="20"/>
    </row>
    <row r="35" spans="2:32" ht="27" customHeight="1">
      <c r="B35" s="187"/>
      <c r="C35" s="188"/>
      <c r="D35" s="188"/>
      <c r="E35" s="188"/>
      <c r="F35" s="189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192"/>
      <c r="S35" s="193"/>
      <c r="T35" s="187"/>
      <c r="U35" s="188"/>
      <c r="V35" s="188"/>
      <c r="W35" s="188"/>
      <c r="X35" s="188"/>
      <c r="Y35" s="188"/>
      <c r="Z35" s="188"/>
      <c r="AA35" s="188"/>
      <c r="AB35" s="188"/>
      <c r="AC35" s="188"/>
      <c r="AD35" s="189"/>
      <c r="AF35" s="20"/>
    </row>
    <row r="36" spans="1:32" ht="13.5" customHeight="1">
      <c r="A36" s="178" t="s">
        <v>92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20"/>
    </row>
    <row r="37" ht="13.5" customHeight="1"/>
    <row r="38" spans="1:32" ht="13.5" customHeight="1">
      <c r="A38" s="178" t="s">
        <v>92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210" t="s">
        <v>45</v>
      </c>
    </row>
    <row r="39" spans="2:32" ht="17.25">
      <c r="B39" s="194" t="str">
        <f>$B$2</f>
        <v>第11回北海道高等学校体育連盟空知支部陸上競技選手権大会　個人申込書（様式２）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F39" s="210"/>
    </row>
    <row r="40" spans="2:32" s="19" customFormat="1" ht="18.75" customHeight="1">
      <c r="B40" s="195" t="s">
        <v>39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7"/>
      <c r="O40" s="198" t="s">
        <v>59</v>
      </c>
      <c r="P40" s="199"/>
      <c r="Q40" s="195" t="s">
        <v>40</v>
      </c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  <c r="AF40" s="210"/>
    </row>
    <row r="41" spans="2:32" ht="31.5" customHeight="1">
      <c r="B41" s="202">
        <f>IF('選手データ入力'!G8="","",VLOOKUP(B43,'選手データ入力'!$A$2:$K$42,7,0))</f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  <c r="O41" s="200"/>
      <c r="P41" s="201"/>
      <c r="Q41" s="180" t="s">
        <v>38</v>
      </c>
      <c r="R41" s="181"/>
      <c r="S41" s="181"/>
      <c r="T41" s="181"/>
      <c r="U41" s="182"/>
      <c r="V41" s="202">
        <f>IF('選手データ入力'!J8="","",VLOOKUP(B43,'選手データ入力'!$A$2:$K$42,10,0))</f>
      </c>
      <c r="W41" s="203"/>
      <c r="X41" s="203"/>
      <c r="Y41" s="203"/>
      <c r="Z41" s="203"/>
      <c r="AA41" s="203"/>
      <c r="AB41" s="203"/>
      <c r="AC41" s="203"/>
      <c r="AD41" s="204"/>
      <c r="AF41" s="210"/>
    </row>
    <row r="42" spans="2:32" ht="18.75" customHeight="1">
      <c r="B42" s="180" t="s">
        <v>65</v>
      </c>
      <c r="C42" s="181"/>
      <c r="D42" s="181"/>
      <c r="E42" s="181"/>
      <c r="F42" s="182"/>
      <c r="G42" s="180" t="s">
        <v>41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2"/>
      <c r="R42" s="183" t="s">
        <v>1</v>
      </c>
      <c r="S42" s="183"/>
      <c r="T42" s="180" t="s">
        <v>42</v>
      </c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F42" s="210"/>
    </row>
    <row r="43" spans="2:32" ht="27" customHeight="1">
      <c r="B43" s="184">
        <f>'女子一覧（様式１）'!$B$19</f>
      </c>
      <c r="C43" s="185"/>
      <c r="D43" s="185"/>
      <c r="E43" s="185"/>
      <c r="F43" s="186"/>
      <c r="G43" s="184">
        <f>IF(B41="","",VLOOKUP(B43,'選手データ入力'!$A$2:$K$42,2,0))</f>
      </c>
      <c r="H43" s="185"/>
      <c r="I43" s="185"/>
      <c r="J43" s="185"/>
      <c r="K43" s="185"/>
      <c r="L43" s="185"/>
      <c r="M43" s="185"/>
      <c r="N43" s="185"/>
      <c r="O43" s="185"/>
      <c r="P43" s="185"/>
      <c r="Q43" s="186"/>
      <c r="R43" s="190">
        <f>IF(B41="","",VLOOKUP(B43,'選手データ入力'!$A$2:$K$42,4,0))</f>
      </c>
      <c r="S43" s="191"/>
      <c r="T43" s="184">
        <f>IF(B43="","",'基本入力'!$B$10)</f>
      </c>
      <c r="U43" s="185"/>
      <c r="V43" s="185"/>
      <c r="W43" s="185"/>
      <c r="X43" s="185"/>
      <c r="Y43" s="185"/>
      <c r="Z43" s="185"/>
      <c r="AA43" s="185"/>
      <c r="AB43" s="185"/>
      <c r="AC43" s="185"/>
      <c r="AD43" s="186"/>
      <c r="AF43" s="210"/>
    </row>
    <row r="44" spans="2:32" ht="27" customHeight="1">
      <c r="B44" s="187"/>
      <c r="C44" s="188"/>
      <c r="D44" s="188"/>
      <c r="E44" s="188"/>
      <c r="F44" s="189"/>
      <c r="G44" s="187"/>
      <c r="H44" s="188"/>
      <c r="I44" s="188"/>
      <c r="J44" s="188"/>
      <c r="K44" s="188"/>
      <c r="L44" s="188"/>
      <c r="M44" s="188"/>
      <c r="N44" s="188"/>
      <c r="O44" s="188"/>
      <c r="P44" s="188"/>
      <c r="Q44" s="189"/>
      <c r="R44" s="192"/>
      <c r="S44" s="193"/>
      <c r="T44" s="187"/>
      <c r="U44" s="188"/>
      <c r="V44" s="188"/>
      <c r="W44" s="188"/>
      <c r="X44" s="188"/>
      <c r="Y44" s="188"/>
      <c r="Z44" s="188"/>
      <c r="AA44" s="188"/>
      <c r="AB44" s="188"/>
      <c r="AC44" s="188"/>
      <c r="AD44" s="189"/>
      <c r="AF44" s="210"/>
    </row>
    <row r="45" spans="1:32" ht="13.5">
      <c r="A45" s="178" t="s">
        <v>92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210"/>
    </row>
    <row r="46" spans="2:32" ht="17.25">
      <c r="B46" s="194" t="str">
        <f>$B$2</f>
        <v>第11回北海道高等学校体育連盟空知支部陸上競技選手権大会　個人申込書（様式２）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F46" s="210"/>
    </row>
    <row r="47" spans="2:32" ht="18.75" customHeight="1">
      <c r="B47" s="195" t="s">
        <v>39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98" t="s">
        <v>59</v>
      </c>
      <c r="P47" s="199"/>
      <c r="Q47" s="195" t="s">
        <v>40</v>
      </c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7"/>
      <c r="AF47" s="210"/>
    </row>
    <row r="48" spans="2:32" ht="31.5" customHeight="1">
      <c r="B48" s="202">
        <f>IF('選手データ入力'!G9="","",VLOOKUP(B50,'選手データ入力'!$A$2:$K$42,7,0))</f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  <c r="O48" s="200"/>
      <c r="P48" s="201"/>
      <c r="Q48" s="180" t="s">
        <v>38</v>
      </c>
      <c r="R48" s="181"/>
      <c r="S48" s="181"/>
      <c r="T48" s="181"/>
      <c r="U48" s="182"/>
      <c r="V48" s="202">
        <f>IF('選手データ入力'!J9="","",VLOOKUP(B50,'選手データ入力'!$A$2:$K$42,10,0))</f>
      </c>
      <c r="W48" s="203"/>
      <c r="X48" s="203"/>
      <c r="Y48" s="203"/>
      <c r="Z48" s="203"/>
      <c r="AA48" s="203"/>
      <c r="AB48" s="203"/>
      <c r="AC48" s="203"/>
      <c r="AD48" s="204"/>
      <c r="AF48" s="210"/>
    </row>
    <row r="49" spans="2:32" ht="18.75" customHeight="1">
      <c r="B49" s="180" t="s">
        <v>65</v>
      </c>
      <c r="C49" s="181"/>
      <c r="D49" s="181"/>
      <c r="E49" s="181"/>
      <c r="F49" s="182"/>
      <c r="G49" s="180" t="s">
        <v>41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183" t="s">
        <v>1</v>
      </c>
      <c r="S49" s="183"/>
      <c r="T49" s="180" t="s">
        <v>42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2"/>
      <c r="AF49" s="210"/>
    </row>
    <row r="50" spans="2:32" ht="27" customHeight="1">
      <c r="B50" s="184">
        <f>'女子一覧（様式１）'!$B$20</f>
      </c>
      <c r="C50" s="185"/>
      <c r="D50" s="185"/>
      <c r="E50" s="185"/>
      <c r="F50" s="186"/>
      <c r="G50" s="184">
        <f>IF(B48="","",VLOOKUP(B50,'選手データ入力'!$A$2:$K$42,2,0))</f>
      </c>
      <c r="H50" s="185"/>
      <c r="I50" s="185"/>
      <c r="J50" s="185"/>
      <c r="K50" s="185"/>
      <c r="L50" s="185"/>
      <c r="M50" s="185"/>
      <c r="N50" s="185"/>
      <c r="O50" s="185"/>
      <c r="P50" s="185"/>
      <c r="Q50" s="186"/>
      <c r="R50" s="190">
        <f>IF(B48="","",VLOOKUP(B50,'選手データ入力'!$A$2:$K$42,4,0))</f>
      </c>
      <c r="S50" s="191"/>
      <c r="T50" s="184">
        <f>IF(B50="","",'基本入力'!$B$10)</f>
      </c>
      <c r="U50" s="185"/>
      <c r="V50" s="185"/>
      <c r="W50" s="185"/>
      <c r="X50" s="185"/>
      <c r="Y50" s="185"/>
      <c r="Z50" s="185"/>
      <c r="AA50" s="185"/>
      <c r="AB50" s="185"/>
      <c r="AC50" s="185"/>
      <c r="AD50" s="186"/>
      <c r="AF50" s="210"/>
    </row>
    <row r="51" spans="2:32" ht="27" customHeight="1">
      <c r="B51" s="187"/>
      <c r="C51" s="188"/>
      <c r="D51" s="188"/>
      <c r="E51" s="188"/>
      <c r="F51" s="189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89"/>
      <c r="R51" s="192"/>
      <c r="S51" s="193"/>
      <c r="T51" s="187"/>
      <c r="U51" s="188"/>
      <c r="V51" s="188"/>
      <c r="W51" s="188"/>
      <c r="X51" s="188"/>
      <c r="Y51" s="188"/>
      <c r="Z51" s="188"/>
      <c r="AA51" s="188"/>
      <c r="AB51" s="188"/>
      <c r="AC51" s="188"/>
      <c r="AD51" s="189"/>
      <c r="AF51" s="210"/>
    </row>
    <row r="52" spans="1:32" ht="13.5">
      <c r="A52" s="178" t="s">
        <v>92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210"/>
    </row>
    <row r="53" spans="2:32" ht="17.25">
      <c r="B53" s="194" t="str">
        <f>$B$2</f>
        <v>第11回北海道高等学校体育連盟空知支部陸上競技選手権大会　個人申込書（様式２）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F53" s="210"/>
    </row>
    <row r="54" spans="2:32" ht="18.75" customHeight="1">
      <c r="B54" s="195" t="s">
        <v>39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198" t="s">
        <v>59</v>
      </c>
      <c r="P54" s="199"/>
      <c r="Q54" s="195" t="s">
        <v>40</v>
      </c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7"/>
      <c r="AF54" s="210"/>
    </row>
    <row r="55" spans="2:32" ht="31.5" customHeight="1">
      <c r="B55" s="202">
        <f>IF('選手データ入力'!G10="","",VLOOKUP(B57,'選手データ入力'!$A$2:$K$42,7,0))</f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O55" s="200"/>
      <c r="P55" s="201"/>
      <c r="Q55" s="180" t="s">
        <v>38</v>
      </c>
      <c r="R55" s="181"/>
      <c r="S55" s="181"/>
      <c r="T55" s="181"/>
      <c r="U55" s="182"/>
      <c r="V55" s="202">
        <f>IF('選手データ入力'!J10="","",VLOOKUP(B57,'選手データ入力'!$A$2:$K$42,10,0))</f>
      </c>
      <c r="W55" s="203"/>
      <c r="X55" s="203"/>
      <c r="Y55" s="203"/>
      <c r="Z55" s="203"/>
      <c r="AA55" s="203"/>
      <c r="AB55" s="203"/>
      <c r="AC55" s="203"/>
      <c r="AD55" s="204"/>
      <c r="AF55" s="210"/>
    </row>
    <row r="56" spans="2:32" ht="18.75" customHeight="1">
      <c r="B56" s="180" t="s">
        <v>65</v>
      </c>
      <c r="C56" s="181"/>
      <c r="D56" s="181"/>
      <c r="E56" s="181"/>
      <c r="F56" s="182"/>
      <c r="G56" s="180" t="s">
        <v>41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83" t="s">
        <v>1</v>
      </c>
      <c r="S56" s="183"/>
      <c r="T56" s="180" t="s">
        <v>42</v>
      </c>
      <c r="U56" s="181"/>
      <c r="V56" s="181"/>
      <c r="W56" s="181"/>
      <c r="X56" s="181"/>
      <c r="Y56" s="181"/>
      <c r="Z56" s="181"/>
      <c r="AA56" s="181"/>
      <c r="AB56" s="181"/>
      <c r="AC56" s="181"/>
      <c r="AD56" s="182"/>
      <c r="AF56" s="210"/>
    </row>
    <row r="57" spans="2:32" ht="27" customHeight="1">
      <c r="B57" s="184">
        <f>'女子一覧（様式１）'!$B$21</f>
      </c>
      <c r="C57" s="185"/>
      <c r="D57" s="185"/>
      <c r="E57" s="185"/>
      <c r="F57" s="186"/>
      <c r="G57" s="184">
        <f>IF(B55="","",VLOOKUP(B57,'選手データ入力'!$A$2:$K$42,2,0))</f>
      </c>
      <c r="H57" s="185"/>
      <c r="I57" s="185"/>
      <c r="J57" s="185"/>
      <c r="K57" s="185"/>
      <c r="L57" s="185"/>
      <c r="M57" s="185"/>
      <c r="N57" s="185"/>
      <c r="O57" s="185"/>
      <c r="P57" s="185"/>
      <c r="Q57" s="186"/>
      <c r="R57" s="190">
        <f>IF(B55="","",VLOOKUP(B57,'選手データ入力'!$A$2:$K$42,4,0))</f>
      </c>
      <c r="S57" s="191"/>
      <c r="T57" s="184">
        <f>IF(B57="","",'基本入力'!$B$10)</f>
      </c>
      <c r="U57" s="185"/>
      <c r="V57" s="185"/>
      <c r="W57" s="185"/>
      <c r="X57" s="185"/>
      <c r="Y57" s="185"/>
      <c r="Z57" s="185"/>
      <c r="AA57" s="185"/>
      <c r="AB57" s="185"/>
      <c r="AC57" s="185"/>
      <c r="AD57" s="186"/>
      <c r="AF57" s="210"/>
    </row>
    <row r="58" spans="2:32" ht="27" customHeight="1">
      <c r="B58" s="187"/>
      <c r="C58" s="188"/>
      <c r="D58" s="188"/>
      <c r="E58" s="188"/>
      <c r="F58" s="189"/>
      <c r="G58" s="187"/>
      <c r="H58" s="188"/>
      <c r="I58" s="188"/>
      <c r="J58" s="188"/>
      <c r="K58" s="188"/>
      <c r="L58" s="188"/>
      <c r="M58" s="188"/>
      <c r="N58" s="188"/>
      <c r="O58" s="188"/>
      <c r="P58" s="188"/>
      <c r="Q58" s="189"/>
      <c r="R58" s="192"/>
      <c r="S58" s="193"/>
      <c r="T58" s="187"/>
      <c r="U58" s="188"/>
      <c r="V58" s="188"/>
      <c r="W58" s="188"/>
      <c r="X58" s="188"/>
      <c r="Y58" s="188"/>
      <c r="Z58" s="188"/>
      <c r="AA58" s="188"/>
      <c r="AB58" s="188"/>
      <c r="AC58" s="188"/>
      <c r="AD58" s="189"/>
      <c r="AF58" s="210"/>
    </row>
    <row r="59" spans="1:32" ht="13.5">
      <c r="A59" s="178" t="s">
        <v>92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210"/>
    </row>
    <row r="60" spans="2:32" ht="18" customHeight="1">
      <c r="B60" s="194" t="str">
        <f>$B$2</f>
        <v>第11回北海道高等学校体育連盟空知支部陸上競技選手権大会　個人申込書（様式２）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F60" s="210"/>
    </row>
    <row r="61" spans="2:32" ht="19.5" customHeight="1">
      <c r="B61" s="195" t="s">
        <v>39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7"/>
      <c r="O61" s="198" t="s">
        <v>59</v>
      </c>
      <c r="P61" s="199"/>
      <c r="Q61" s="195" t="s">
        <v>40</v>
      </c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7"/>
      <c r="AF61" s="210"/>
    </row>
    <row r="62" spans="2:32" ht="31.5" customHeight="1">
      <c r="B62" s="202">
        <f>IF('選手データ入力'!G11="","",VLOOKUP(B64,'選手データ入力'!$A$2:$K$42,7,0))</f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4"/>
      <c r="O62" s="200"/>
      <c r="P62" s="201"/>
      <c r="Q62" s="180" t="s">
        <v>38</v>
      </c>
      <c r="R62" s="181"/>
      <c r="S62" s="181"/>
      <c r="T62" s="181"/>
      <c r="U62" s="182"/>
      <c r="V62" s="202">
        <f>IF('選手データ入力'!J11="","",VLOOKUP(B64,'選手データ入力'!$A$2:$K$42,10,0))</f>
      </c>
      <c r="W62" s="203"/>
      <c r="X62" s="203"/>
      <c r="Y62" s="203"/>
      <c r="Z62" s="203"/>
      <c r="AA62" s="203"/>
      <c r="AB62" s="203"/>
      <c r="AC62" s="203"/>
      <c r="AD62" s="204"/>
      <c r="AF62" s="210"/>
    </row>
    <row r="63" spans="2:32" ht="18.75" customHeight="1">
      <c r="B63" s="180" t="s">
        <v>65</v>
      </c>
      <c r="C63" s="181"/>
      <c r="D63" s="181"/>
      <c r="E63" s="181"/>
      <c r="F63" s="182"/>
      <c r="G63" s="180" t="s">
        <v>41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2"/>
      <c r="R63" s="183" t="s">
        <v>1</v>
      </c>
      <c r="S63" s="183"/>
      <c r="T63" s="180" t="s">
        <v>42</v>
      </c>
      <c r="U63" s="181"/>
      <c r="V63" s="181"/>
      <c r="W63" s="181"/>
      <c r="X63" s="181"/>
      <c r="Y63" s="181"/>
      <c r="Z63" s="181"/>
      <c r="AA63" s="181"/>
      <c r="AB63" s="181"/>
      <c r="AC63" s="181"/>
      <c r="AD63" s="182"/>
      <c r="AF63" s="210"/>
    </row>
    <row r="64" spans="2:32" ht="27" customHeight="1">
      <c r="B64" s="184">
        <f>'女子一覧（様式１）'!$B$22</f>
      </c>
      <c r="C64" s="185"/>
      <c r="D64" s="185"/>
      <c r="E64" s="185"/>
      <c r="F64" s="186"/>
      <c r="G64" s="184">
        <f>IF(B62="","",VLOOKUP(B64,'選手データ入力'!$A$2:$K$42,2,0))</f>
      </c>
      <c r="H64" s="185"/>
      <c r="I64" s="185"/>
      <c r="J64" s="185"/>
      <c r="K64" s="185"/>
      <c r="L64" s="185"/>
      <c r="M64" s="185"/>
      <c r="N64" s="185"/>
      <c r="O64" s="185"/>
      <c r="P64" s="185"/>
      <c r="Q64" s="186"/>
      <c r="R64" s="190">
        <f>IF(B62="","",VLOOKUP(B64,'選手データ入力'!$A$2:$K$42,4,0))</f>
      </c>
      <c r="S64" s="191"/>
      <c r="T64" s="184">
        <f>IF(B64="","",'基本入力'!$B$10)</f>
      </c>
      <c r="U64" s="185"/>
      <c r="V64" s="185"/>
      <c r="W64" s="185"/>
      <c r="X64" s="185"/>
      <c r="Y64" s="185"/>
      <c r="Z64" s="185"/>
      <c r="AA64" s="185"/>
      <c r="AB64" s="185"/>
      <c r="AC64" s="185"/>
      <c r="AD64" s="186"/>
      <c r="AF64" s="210"/>
    </row>
    <row r="65" spans="2:32" ht="27" customHeight="1">
      <c r="B65" s="187"/>
      <c r="C65" s="188"/>
      <c r="D65" s="188"/>
      <c r="E65" s="188"/>
      <c r="F65" s="189"/>
      <c r="G65" s="187"/>
      <c r="H65" s="188"/>
      <c r="I65" s="188"/>
      <c r="J65" s="188"/>
      <c r="K65" s="188"/>
      <c r="L65" s="188"/>
      <c r="M65" s="188"/>
      <c r="N65" s="188"/>
      <c r="O65" s="188"/>
      <c r="P65" s="188"/>
      <c r="Q65" s="189"/>
      <c r="R65" s="192"/>
      <c r="S65" s="193"/>
      <c r="T65" s="187"/>
      <c r="U65" s="188"/>
      <c r="V65" s="188"/>
      <c r="W65" s="188"/>
      <c r="X65" s="188"/>
      <c r="Y65" s="188"/>
      <c r="Z65" s="188"/>
      <c r="AA65" s="188"/>
      <c r="AB65" s="188"/>
      <c r="AC65" s="188"/>
      <c r="AD65" s="189"/>
      <c r="AF65" s="210"/>
    </row>
    <row r="66" spans="1:32" ht="13.5">
      <c r="A66" s="178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210"/>
    </row>
    <row r="67" spans="2:32" ht="18" customHeight="1">
      <c r="B67" s="194" t="str">
        <f>$B$2</f>
        <v>第11回北海道高等学校体育連盟空知支部陸上競技選手権大会　個人申込書（様式２）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F67" s="210"/>
    </row>
    <row r="68" spans="2:32" ht="19.5" customHeight="1">
      <c r="B68" s="195" t="s">
        <v>39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7"/>
      <c r="O68" s="198" t="s">
        <v>59</v>
      </c>
      <c r="P68" s="199"/>
      <c r="Q68" s="195" t="s">
        <v>40</v>
      </c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F68" s="210"/>
    </row>
    <row r="69" spans="2:32" ht="31.5" customHeight="1">
      <c r="B69" s="202">
        <f>IF('選手データ入力'!G12="","",VLOOKUP(B71,'選手データ入力'!$A$2:$K$42,7,0))</f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0"/>
      <c r="P69" s="201"/>
      <c r="Q69" s="180" t="s">
        <v>38</v>
      </c>
      <c r="R69" s="181"/>
      <c r="S69" s="181"/>
      <c r="T69" s="181"/>
      <c r="U69" s="182"/>
      <c r="V69" s="202">
        <f>IF('選手データ入力'!J12="","",VLOOKUP(B71,'選手データ入力'!$A$2:$K$42,10,0))</f>
      </c>
      <c r="W69" s="203"/>
      <c r="X69" s="203"/>
      <c r="Y69" s="203"/>
      <c r="Z69" s="203"/>
      <c r="AA69" s="203"/>
      <c r="AB69" s="203"/>
      <c r="AC69" s="203"/>
      <c r="AD69" s="204"/>
      <c r="AF69" s="210"/>
    </row>
    <row r="70" spans="2:32" ht="18.75" customHeight="1">
      <c r="B70" s="180" t="s">
        <v>65</v>
      </c>
      <c r="C70" s="181"/>
      <c r="D70" s="181"/>
      <c r="E70" s="181"/>
      <c r="F70" s="182"/>
      <c r="G70" s="180" t="s">
        <v>41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2"/>
      <c r="R70" s="183" t="s">
        <v>1</v>
      </c>
      <c r="S70" s="183"/>
      <c r="T70" s="180" t="s">
        <v>42</v>
      </c>
      <c r="U70" s="181"/>
      <c r="V70" s="181"/>
      <c r="W70" s="181"/>
      <c r="X70" s="181"/>
      <c r="Y70" s="181"/>
      <c r="Z70" s="181"/>
      <c r="AA70" s="181"/>
      <c r="AB70" s="181"/>
      <c r="AC70" s="181"/>
      <c r="AD70" s="182"/>
      <c r="AF70" s="210"/>
    </row>
    <row r="71" spans="2:32" ht="27" customHeight="1">
      <c r="B71" s="184">
        <f>'女子一覧（様式１）'!$B$23</f>
      </c>
      <c r="C71" s="185"/>
      <c r="D71" s="185"/>
      <c r="E71" s="185"/>
      <c r="F71" s="186"/>
      <c r="G71" s="184">
        <f>IF(B69="","",VLOOKUP(B71,'選手データ入力'!$A$2:$K$42,2,0))</f>
      </c>
      <c r="H71" s="185"/>
      <c r="I71" s="185"/>
      <c r="J71" s="185"/>
      <c r="K71" s="185"/>
      <c r="L71" s="185"/>
      <c r="M71" s="185"/>
      <c r="N71" s="185"/>
      <c r="O71" s="185"/>
      <c r="P71" s="185"/>
      <c r="Q71" s="186"/>
      <c r="R71" s="190">
        <f>IF(B69="","",VLOOKUP(B71,'選手データ入力'!$A$2:$K$42,4,0))</f>
      </c>
      <c r="S71" s="191"/>
      <c r="T71" s="184">
        <f>IF(B71="","",'基本入力'!$B$10)</f>
      </c>
      <c r="U71" s="185"/>
      <c r="V71" s="185"/>
      <c r="W71" s="185"/>
      <c r="X71" s="185"/>
      <c r="Y71" s="185"/>
      <c r="Z71" s="185"/>
      <c r="AA71" s="185"/>
      <c r="AB71" s="185"/>
      <c r="AC71" s="185"/>
      <c r="AD71" s="186"/>
      <c r="AF71" s="210"/>
    </row>
    <row r="72" spans="2:32" ht="27" customHeight="1">
      <c r="B72" s="187"/>
      <c r="C72" s="188"/>
      <c r="D72" s="188"/>
      <c r="E72" s="188"/>
      <c r="F72" s="189"/>
      <c r="G72" s="187"/>
      <c r="H72" s="188"/>
      <c r="I72" s="188"/>
      <c r="J72" s="188"/>
      <c r="K72" s="188"/>
      <c r="L72" s="188"/>
      <c r="M72" s="188"/>
      <c r="N72" s="188"/>
      <c r="O72" s="188"/>
      <c r="P72" s="188"/>
      <c r="Q72" s="189"/>
      <c r="R72" s="192"/>
      <c r="S72" s="193"/>
      <c r="T72" s="187"/>
      <c r="U72" s="188"/>
      <c r="V72" s="188"/>
      <c r="W72" s="188"/>
      <c r="X72" s="188"/>
      <c r="Y72" s="188"/>
      <c r="Z72" s="188"/>
      <c r="AA72" s="188"/>
      <c r="AB72" s="188"/>
      <c r="AC72" s="188"/>
      <c r="AD72" s="189"/>
      <c r="AF72" s="210"/>
    </row>
    <row r="73" spans="1:32" ht="13.5" customHeight="1">
      <c r="A73" s="178" t="s">
        <v>92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210"/>
    </row>
    <row r="75" spans="1:32" ht="13.5" customHeight="1">
      <c r="A75" s="178" t="s">
        <v>92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209" t="s">
        <v>46</v>
      </c>
    </row>
    <row r="76" spans="2:32" ht="17.25">
      <c r="B76" s="194" t="str">
        <f>$B$2</f>
        <v>第11回北海道高等学校体育連盟空知支部陸上競技選手権大会　個人申込書（様式２）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F76" s="209"/>
    </row>
    <row r="77" spans="2:32" s="19" customFormat="1" ht="18.75" customHeight="1">
      <c r="B77" s="195" t="s">
        <v>39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7"/>
      <c r="O77" s="198" t="s">
        <v>59</v>
      </c>
      <c r="P77" s="199"/>
      <c r="Q77" s="195" t="s">
        <v>40</v>
      </c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7"/>
      <c r="AF77" s="209"/>
    </row>
    <row r="78" spans="2:32" ht="31.5" customHeight="1">
      <c r="B78" s="202">
        <f>IF('選手データ入力'!G13="","",VLOOKUP(B80,'選手データ入力'!$A$2:$K$42,7,0))</f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200"/>
      <c r="P78" s="201"/>
      <c r="Q78" s="180" t="s">
        <v>38</v>
      </c>
      <c r="R78" s="181"/>
      <c r="S78" s="181"/>
      <c r="T78" s="181"/>
      <c r="U78" s="182"/>
      <c r="V78" s="202">
        <f>IF('選手データ入力'!J13="","",VLOOKUP(B80,'選手データ入力'!$A$2:$K$42,10,0))</f>
      </c>
      <c r="W78" s="203"/>
      <c r="X78" s="203"/>
      <c r="Y78" s="203"/>
      <c r="Z78" s="203"/>
      <c r="AA78" s="203"/>
      <c r="AB78" s="203"/>
      <c r="AC78" s="203"/>
      <c r="AD78" s="204"/>
      <c r="AF78" s="209"/>
    </row>
    <row r="79" spans="2:32" ht="18.75" customHeight="1">
      <c r="B79" s="180" t="s">
        <v>65</v>
      </c>
      <c r="C79" s="181"/>
      <c r="D79" s="181"/>
      <c r="E79" s="181"/>
      <c r="F79" s="182"/>
      <c r="G79" s="180" t="s">
        <v>41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2"/>
      <c r="R79" s="183" t="s">
        <v>1</v>
      </c>
      <c r="S79" s="183"/>
      <c r="T79" s="180" t="s">
        <v>42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2"/>
      <c r="AF79" s="209"/>
    </row>
    <row r="80" spans="2:32" ht="27" customHeight="1">
      <c r="B80" s="184">
        <f>'女子一覧（様式１）'!$B$24</f>
      </c>
      <c r="C80" s="185"/>
      <c r="D80" s="185"/>
      <c r="E80" s="185"/>
      <c r="F80" s="186"/>
      <c r="G80" s="184">
        <f>IF(B78="","",VLOOKUP(B80,'選手データ入力'!$A$2:$K$42,2,0))</f>
      </c>
      <c r="H80" s="185"/>
      <c r="I80" s="185"/>
      <c r="J80" s="185"/>
      <c r="K80" s="185"/>
      <c r="L80" s="185"/>
      <c r="M80" s="185"/>
      <c r="N80" s="185"/>
      <c r="O80" s="185"/>
      <c r="P80" s="185"/>
      <c r="Q80" s="186"/>
      <c r="R80" s="190">
        <f>IF(B78="","",VLOOKUP(B80,'選手データ入力'!$A$2:$K$42,4,0))</f>
      </c>
      <c r="S80" s="191"/>
      <c r="T80" s="184">
        <f>IF(B80="","",'基本入力'!$B$10)</f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6"/>
      <c r="AF80" s="209"/>
    </row>
    <row r="81" spans="2:32" ht="27" customHeight="1">
      <c r="B81" s="187"/>
      <c r="C81" s="188"/>
      <c r="D81" s="188"/>
      <c r="E81" s="188"/>
      <c r="F81" s="189"/>
      <c r="G81" s="187"/>
      <c r="H81" s="188"/>
      <c r="I81" s="188"/>
      <c r="J81" s="188"/>
      <c r="K81" s="188"/>
      <c r="L81" s="188"/>
      <c r="M81" s="188"/>
      <c r="N81" s="188"/>
      <c r="O81" s="188"/>
      <c r="P81" s="188"/>
      <c r="Q81" s="189"/>
      <c r="R81" s="192"/>
      <c r="S81" s="193"/>
      <c r="T81" s="187"/>
      <c r="U81" s="188"/>
      <c r="V81" s="188"/>
      <c r="W81" s="188"/>
      <c r="X81" s="188"/>
      <c r="Y81" s="188"/>
      <c r="Z81" s="188"/>
      <c r="AA81" s="188"/>
      <c r="AB81" s="188"/>
      <c r="AC81" s="188"/>
      <c r="AD81" s="189"/>
      <c r="AF81" s="209"/>
    </row>
    <row r="82" spans="1:32" ht="13.5">
      <c r="A82" s="178" t="s">
        <v>92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209"/>
    </row>
    <row r="83" spans="2:32" ht="17.25">
      <c r="B83" s="194" t="str">
        <f>$B$2</f>
        <v>第11回北海道高等学校体育連盟空知支部陸上競技選手権大会　個人申込書（様式２）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F83" s="209"/>
    </row>
    <row r="84" spans="2:32" ht="18.75" customHeight="1">
      <c r="B84" s="195" t="s">
        <v>39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7"/>
      <c r="O84" s="198" t="s">
        <v>59</v>
      </c>
      <c r="P84" s="199"/>
      <c r="Q84" s="195" t="s">
        <v>40</v>
      </c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7"/>
      <c r="AF84" s="209"/>
    </row>
    <row r="85" spans="2:32" ht="31.5" customHeight="1">
      <c r="B85" s="202">
        <f>IF('選手データ入力'!G14="","",VLOOKUP(B87,'選手データ入力'!$A$2:$K$42,7,0))</f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4"/>
      <c r="O85" s="200"/>
      <c r="P85" s="201"/>
      <c r="Q85" s="180" t="s">
        <v>38</v>
      </c>
      <c r="R85" s="181"/>
      <c r="S85" s="181"/>
      <c r="T85" s="181"/>
      <c r="U85" s="182"/>
      <c r="V85" s="202">
        <f>IF('選手データ入力'!J14="","",VLOOKUP(B87,'選手データ入力'!$A$2:$K$42,10,0))</f>
      </c>
      <c r="W85" s="203"/>
      <c r="X85" s="203"/>
      <c r="Y85" s="203"/>
      <c r="Z85" s="203"/>
      <c r="AA85" s="203"/>
      <c r="AB85" s="203"/>
      <c r="AC85" s="203"/>
      <c r="AD85" s="204"/>
      <c r="AF85" s="209"/>
    </row>
    <row r="86" spans="2:32" ht="18.75" customHeight="1">
      <c r="B86" s="180" t="s">
        <v>65</v>
      </c>
      <c r="C86" s="181"/>
      <c r="D86" s="181"/>
      <c r="E86" s="181"/>
      <c r="F86" s="182"/>
      <c r="G86" s="180" t="s">
        <v>41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2"/>
      <c r="R86" s="183" t="s">
        <v>1</v>
      </c>
      <c r="S86" s="183"/>
      <c r="T86" s="180" t="s">
        <v>42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2"/>
      <c r="AF86" s="209"/>
    </row>
    <row r="87" spans="2:32" ht="27" customHeight="1">
      <c r="B87" s="184">
        <f>'女子一覧（様式１）'!$B$25</f>
      </c>
      <c r="C87" s="185"/>
      <c r="D87" s="185"/>
      <c r="E87" s="185"/>
      <c r="F87" s="186"/>
      <c r="G87" s="184">
        <f>IF(B85="","",VLOOKUP(B87,'選手データ入力'!$A$2:$K$42,2,0))</f>
      </c>
      <c r="H87" s="185"/>
      <c r="I87" s="185"/>
      <c r="J87" s="185"/>
      <c r="K87" s="185"/>
      <c r="L87" s="185"/>
      <c r="M87" s="185"/>
      <c r="N87" s="185"/>
      <c r="O87" s="185"/>
      <c r="P87" s="185"/>
      <c r="Q87" s="186"/>
      <c r="R87" s="190">
        <f>IF(B85="","",VLOOKUP(B87,'選手データ入力'!$A$2:$K$42,4,0))</f>
      </c>
      <c r="S87" s="191"/>
      <c r="T87" s="184">
        <f>IF(B87="","",'基本入力'!$B$10)</f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6"/>
      <c r="AF87" s="209"/>
    </row>
    <row r="88" spans="2:32" ht="27" customHeight="1">
      <c r="B88" s="187"/>
      <c r="C88" s="188"/>
      <c r="D88" s="188"/>
      <c r="E88" s="188"/>
      <c r="F88" s="189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189"/>
      <c r="R88" s="192"/>
      <c r="S88" s="193"/>
      <c r="T88" s="187"/>
      <c r="U88" s="188"/>
      <c r="V88" s="188"/>
      <c r="W88" s="188"/>
      <c r="X88" s="188"/>
      <c r="Y88" s="188"/>
      <c r="Z88" s="188"/>
      <c r="AA88" s="188"/>
      <c r="AB88" s="188"/>
      <c r="AC88" s="188"/>
      <c r="AD88" s="189"/>
      <c r="AF88" s="209"/>
    </row>
    <row r="89" spans="1:32" ht="13.5">
      <c r="A89" s="178" t="s">
        <v>92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209"/>
    </row>
    <row r="90" spans="2:32" ht="17.25">
      <c r="B90" s="194" t="str">
        <f>$B$2</f>
        <v>第11回北海道高等学校体育連盟空知支部陸上競技選手権大会　個人申込書（様式２）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F90" s="209"/>
    </row>
    <row r="91" spans="2:32" ht="18.75" customHeight="1">
      <c r="B91" s="195" t="s">
        <v>39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7"/>
      <c r="O91" s="198" t="s">
        <v>59</v>
      </c>
      <c r="P91" s="199"/>
      <c r="Q91" s="195" t="s">
        <v>40</v>
      </c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7"/>
      <c r="AF91" s="209"/>
    </row>
    <row r="92" spans="2:32" ht="31.5" customHeight="1">
      <c r="B92" s="202">
        <f>IF('選手データ入力'!G15="","",VLOOKUP(B94,'選手データ入力'!$A$2:$K$42,7,0))</f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200"/>
      <c r="P92" s="201"/>
      <c r="Q92" s="180" t="s">
        <v>38</v>
      </c>
      <c r="R92" s="181"/>
      <c r="S92" s="181"/>
      <c r="T92" s="181"/>
      <c r="U92" s="182"/>
      <c r="V92" s="202">
        <f>IF('選手データ入力'!J15="","",VLOOKUP(B94,'選手データ入力'!$A$2:$K$42,10,0))</f>
      </c>
      <c r="W92" s="203"/>
      <c r="X92" s="203"/>
      <c r="Y92" s="203"/>
      <c r="Z92" s="203"/>
      <c r="AA92" s="203"/>
      <c r="AB92" s="203"/>
      <c r="AC92" s="203"/>
      <c r="AD92" s="204"/>
      <c r="AF92" s="209"/>
    </row>
    <row r="93" spans="2:32" ht="18.75" customHeight="1">
      <c r="B93" s="180" t="s">
        <v>65</v>
      </c>
      <c r="C93" s="181"/>
      <c r="D93" s="181"/>
      <c r="E93" s="181"/>
      <c r="F93" s="182"/>
      <c r="G93" s="180" t="s">
        <v>41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2"/>
      <c r="R93" s="183" t="s">
        <v>1</v>
      </c>
      <c r="S93" s="183"/>
      <c r="T93" s="180" t="s">
        <v>42</v>
      </c>
      <c r="U93" s="181"/>
      <c r="V93" s="181"/>
      <c r="W93" s="181"/>
      <c r="X93" s="181"/>
      <c r="Y93" s="181"/>
      <c r="Z93" s="181"/>
      <c r="AA93" s="181"/>
      <c r="AB93" s="181"/>
      <c r="AC93" s="181"/>
      <c r="AD93" s="182"/>
      <c r="AF93" s="209"/>
    </row>
    <row r="94" spans="2:32" ht="27" customHeight="1">
      <c r="B94" s="184">
        <f>'女子一覧（様式１）'!$B$26</f>
      </c>
      <c r="C94" s="185"/>
      <c r="D94" s="185"/>
      <c r="E94" s="185"/>
      <c r="F94" s="186"/>
      <c r="G94" s="184">
        <f>IF(B92="","",VLOOKUP(B94,'選手データ入力'!$A$2:$K$42,2,0))</f>
      </c>
      <c r="H94" s="185"/>
      <c r="I94" s="185"/>
      <c r="J94" s="185"/>
      <c r="K94" s="185"/>
      <c r="L94" s="185"/>
      <c r="M94" s="185"/>
      <c r="N94" s="185"/>
      <c r="O94" s="185"/>
      <c r="P94" s="185"/>
      <c r="Q94" s="186"/>
      <c r="R94" s="190">
        <f>IF(B92="","",VLOOKUP(B94,'選手データ入力'!$A$2:$K$42,4,0))</f>
      </c>
      <c r="S94" s="191"/>
      <c r="T94" s="184">
        <f>IF(B94="","",'基本入力'!$B$10)</f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6"/>
      <c r="AF94" s="209"/>
    </row>
    <row r="95" spans="2:32" ht="27" customHeight="1">
      <c r="B95" s="187"/>
      <c r="C95" s="188"/>
      <c r="D95" s="188"/>
      <c r="E95" s="188"/>
      <c r="F95" s="189"/>
      <c r="G95" s="187"/>
      <c r="H95" s="188"/>
      <c r="I95" s="188"/>
      <c r="J95" s="188"/>
      <c r="K95" s="188"/>
      <c r="L95" s="188"/>
      <c r="M95" s="188"/>
      <c r="N95" s="188"/>
      <c r="O95" s="188"/>
      <c r="P95" s="188"/>
      <c r="Q95" s="189"/>
      <c r="R95" s="192"/>
      <c r="S95" s="193"/>
      <c r="T95" s="187"/>
      <c r="U95" s="188"/>
      <c r="V95" s="188"/>
      <c r="W95" s="188"/>
      <c r="X95" s="188"/>
      <c r="Y95" s="188"/>
      <c r="Z95" s="188"/>
      <c r="AA95" s="188"/>
      <c r="AB95" s="188"/>
      <c r="AC95" s="188"/>
      <c r="AD95" s="189"/>
      <c r="AF95" s="209"/>
    </row>
    <row r="96" spans="1:32" ht="13.5">
      <c r="A96" s="178" t="s">
        <v>92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209"/>
    </row>
    <row r="97" spans="2:32" ht="18" customHeight="1">
      <c r="B97" s="194" t="str">
        <f>$B$2</f>
        <v>第11回北海道高等学校体育連盟空知支部陸上競技選手権大会　個人申込書（様式２）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F97" s="209"/>
    </row>
    <row r="98" spans="2:32" ht="19.5" customHeight="1">
      <c r="B98" s="195" t="s">
        <v>39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198" t="s">
        <v>59</v>
      </c>
      <c r="P98" s="199"/>
      <c r="Q98" s="195" t="s">
        <v>40</v>
      </c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7"/>
      <c r="AF98" s="209"/>
    </row>
    <row r="99" spans="2:32" ht="31.5" customHeight="1">
      <c r="B99" s="202">
        <f>IF('選手データ入力'!G16="","",VLOOKUP(B101,'選手データ入力'!$A$2:$K$42,7,0))</f>
      </c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200"/>
      <c r="P99" s="201"/>
      <c r="Q99" s="180" t="s">
        <v>38</v>
      </c>
      <c r="R99" s="181"/>
      <c r="S99" s="181"/>
      <c r="T99" s="181"/>
      <c r="U99" s="182"/>
      <c r="V99" s="202">
        <f>IF('選手データ入力'!J16="","",VLOOKUP(B101,'選手データ入力'!$A$2:$K$42,10,0))</f>
      </c>
      <c r="W99" s="203"/>
      <c r="X99" s="203"/>
      <c r="Y99" s="203"/>
      <c r="Z99" s="203"/>
      <c r="AA99" s="203"/>
      <c r="AB99" s="203"/>
      <c r="AC99" s="203"/>
      <c r="AD99" s="204"/>
      <c r="AF99" s="209"/>
    </row>
    <row r="100" spans="2:32" ht="18.75" customHeight="1">
      <c r="B100" s="180" t="s">
        <v>65</v>
      </c>
      <c r="C100" s="181"/>
      <c r="D100" s="181"/>
      <c r="E100" s="181"/>
      <c r="F100" s="182"/>
      <c r="G100" s="180" t="s">
        <v>41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2"/>
      <c r="R100" s="183" t="s">
        <v>1</v>
      </c>
      <c r="S100" s="183"/>
      <c r="T100" s="180" t="s">
        <v>42</v>
      </c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2"/>
      <c r="AF100" s="209"/>
    </row>
    <row r="101" spans="2:32" ht="27" customHeight="1">
      <c r="B101" s="184">
        <f>'女子一覧（様式１）'!$B$27</f>
      </c>
      <c r="C101" s="185"/>
      <c r="D101" s="185"/>
      <c r="E101" s="185"/>
      <c r="F101" s="186"/>
      <c r="G101" s="184">
        <f>IF(B99="","",VLOOKUP(B101,'選手データ入力'!$A$2:$K$42,2,0))</f>
      </c>
      <c r="H101" s="185"/>
      <c r="I101" s="185"/>
      <c r="J101" s="185"/>
      <c r="K101" s="185"/>
      <c r="L101" s="185"/>
      <c r="M101" s="185"/>
      <c r="N101" s="185"/>
      <c r="O101" s="185"/>
      <c r="P101" s="185"/>
      <c r="Q101" s="186"/>
      <c r="R101" s="190">
        <f>IF(B99="","",VLOOKUP(B101,'選手データ入力'!$A$2:$K$42,4,0))</f>
      </c>
      <c r="S101" s="191"/>
      <c r="T101" s="184">
        <f>IF(B101="","",'基本入力'!$B$10)</f>
      </c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6"/>
      <c r="AF101" s="209"/>
    </row>
    <row r="102" spans="2:32" ht="27" customHeight="1">
      <c r="B102" s="187"/>
      <c r="C102" s="188"/>
      <c r="D102" s="188"/>
      <c r="E102" s="188"/>
      <c r="F102" s="189"/>
      <c r="G102" s="187"/>
      <c r="H102" s="188"/>
      <c r="I102" s="188"/>
      <c r="J102" s="188"/>
      <c r="K102" s="188"/>
      <c r="L102" s="188"/>
      <c r="M102" s="188"/>
      <c r="N102" s="188"/>
      <c r="O102" s="188"/>
      <c r="P102" s="188"/>
      <c r="Q102" s="189"/>
      <c r="R102" s="192"/>
      <c r="S102" s="193"/>
      <c r="T102" s="187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9"/>
      <c r="AF102" s="209"/>
    </row>
    <row r="103" spans="1:32" ht="13.5">
      <c r="A103" s="178" t="s">
        <v>92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209"/>
    </row>
    <row r="104" spans="2:32" ht="18" customHeight="1">
      <c r="B104" s="194" t="str">
        <f>$B$2</f>
        <v>第11回北海道高等学校体育連盟空知支部陸上競技選手権大会　個人申込書（様式２）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F104" s="209"/>
    </row>
    <row r="105" spans="2:32" ht="19.5" customHeight="1">
      <c r="B105" s="195" t="s">
        <v>39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7"/>
      <c r="O105" s="198" t="s">
        <v>59</v>
      </c>
      <c r="P105" s="199"/>
      <c r="Q105" s="195" t="s">
        <v>40</v>
      </c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7"/>
      <c r="AF105" s="209"/>
    </row>
    <row r="106" spans="2:32" ht="31.5" customHeight="1">
      <c r="B106" s="202">
        <f>IF('選手データ入力'!G17="","",VLOOKUP(B108,'選手データ入力'!$A$2:$K$42,7,0))</f>
      </c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4"/>
      <c r="O106" s="200"/>
      <c r="P106" s="201"/>
      <c r="Q106" s="180" t="s">
        <v>38</v>
      </c>
      <c r="R106" s="181"/>
      <c r="S106" s="181"/>
      <c r="T106" s="181"/>
      <c r="U106" s="182"/>
      <c r="V106" s="202">
        <f>IF('選手データ入力'!J17="","",VLOOKUP(B108,'選手データ入力'!$A$2:$K$42,10,0))</f>
      </c>
      <c r="W106" s="203"/>
      <c r="X106" s="203"/>
      <c r="Y106" s="203"/>
      <c r="Z106" s="203"/>
      <c r="AA106" s="203"/>
      <c r="AB106" s="203"/>
      <c r="AC106" s="203"/>
      <c r="AD106" s="204"/>
      <c r="AF106" s="209"/>
    </row>
    <row r="107" spans="2:32" ht="18.75" customHeight="1">
      <c r="B107" s="180" t="s">
        <v>65</v>
      </c>
      <c r="C107" s="181"/>
      <c r="D107" s="181"/>
      <c r="E107" s="181"/>
      <c r="F107" s="182"/>
      <c r="G107" s="180" t="s">
        <v>41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  <c r="R107" s="183" t="s">
        <v>1</v>
      </c>
      <c r="S107" s="183"/>
      <c r="T107" s="180" t="s">
        <v>42</v>
      </c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2"/>
      <c r="AF107" s="209"/>
    </row>
    <row r="108" spans="2:32" ht="27" customHeight="1">
      <c r="B108" s="184">
        <f>'女子一覧（様式１）'!$B$28</f>
      </c>
      <c r="C108" s="185"/>
      <c r="D108" s="185"/>
      <c r="E108" s="185"/>
      <c r="F108" s="186"/>
      <c r="G108" s="184">
        <f>IF(B106="","",VLOOKUP(B108,'選手データ入力'!$A$2:$K$42,2,0))</f>
      </c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90">
        <f>IF(B106="","",VLOOKUP(B108,'選手データ入力'!$A$2:$K$42,4,0))</f>
      </c>
      <c r="S108" s="191"/>
      <c r="T108" s="184">
        <f>IF(B108="","",'基本入力'!$B$10)</f>
      </c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6"/>
      <c r="AF108" s="209"/>
    </row>
    <row r="109" spans="2:32" ht="27" customHeight="1">
      <c r="B109" s="187"/>
      <c r="C109" s="188"/>
      <c r="D109" s="188"/>
      <c r="E109" s="188"/>
      <c r="F109" s="189"/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189"/>
      <c r="R109" s="192"/>
      <c r="S109" s="193"/>
      <c r="T109" s="187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9"/>
      <c r="AF109" s="209"/>
    </row>
    <row r="110" spans="1:32" ht="13.5" customHeight="1">
      <c r="A110" s="178" t="s">
        <v>92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209"/>
    </row>
    <row r="111" spans="1:32" ht="13.5" customHeight="1">
      <c r="A111" s="17"/>
      <c r="AF111" s="21"/>
    </row>
    <row r="112" spans="1:32" ht="13.5" customHeight="1">
      <c r="A112" s="178" t="s">
        <v>92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208" t="s">
        <v>47</v>
      </c>
    </row>
    <row r="113" spans="2:32" ht="17.25">
      <c r="B113" s="194" t="str">
        <f>$B$2</f>
        <v>第11回北海道高等学校体育連盟空知支部陸上競技選手権大会　個人申込書（様式２）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F113" s="208"/>
    </row>
    <row r="114" spans="2:32" s="19" customFormat="1" ht="18.75" customHeight="1">
      <c r="B114" s="195" t="s">
        <v>39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7"/>
      <c r="O114" s="198" t="s">
        <v>59</v>
      </c>
      <c r="P114" s="199"/>
      <c r="Q114" s="195" t="s">
        <v>40</v>
      </c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7"/>
      <c r="AF114" s="208"/>
    </row>
    <row r="115" spans="2:32" ht="31.5" customHeight="1">
      <c r="B115" s="202">
        <f>IF('選手データ入力'!G18="","",VLOOKUP(B117,'選手データ入力'!$A$2:$K$42,7,0))</f>
      </c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200"/>
      <c r="P115" s="201"/>
      <c r="Q115" s="180" t="s">
        <v>38</v>
      </c>
      <c r="R115" s="181"/>
      <c r="S115" s="181"/>
      <c r="T115" s="181"/>
      <c r="U115" s="182"/>
      <c r="V115" s="202">
        <f>IF('選手データ入力'!J18="","",VLOOKUP(B117,'選手データ入力'!$A$2:$K$42,10,0))</f>
      </c>
      <c r="W115" s="203"/>
      <c r="X115" s="203"/>
      <c r="Y115" s="203"/>
      <c r="Z115" s="203"/>
      <c r="AA115" s="203"/>
      <c r="AB115" s="203"/>
      <c r="AC115" s="203"/>
      <c r="AD115" s="204"/>
      <c r="AF115" s="208"/>
    </row>
    <row r="116" spans="2:32" ht="18.75" customHeight="1">
      <c r="B116" s="180" t="s">
        <v>65</v>
      </c>
      <c r="C116" s="181"/>
      <c r="D116" s="181"/>
      <c r="E116" s="181"/>
      <c r="F116" s="182"/>
      <c r="G116" s="180" t="s">
        <v>41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2"/>
      <c r="R116" s="183" t="s">
        <v>1</v>
      </c>
      <c r="S116" s="183"/>
      <c r="T116" s="180" t="s">
        <v>42</v>
      </c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2"/>
      <c r="AF116" s="208"/>
    </row>
    <row r="117" spans="2:32" ht="27" customHeight="1">
      <c r="B117" s="184">
        <f>'女子一覧（様式１）'!$B$29</f>
      </c>
      <c r="C117" s="185"/>
      <c r="D117" s="185"/>
      <c r="E117" s="185"/>
      <c r="F117" s="186"/>
      <c r="G117" s="184">
        <f>IF(B115="","",VLOOKUP(B117,'選手データ入力'!$A$2:$K$42,2,0))</f>
      </c>
      <c r="H117" s="185"/>
      <c r="I117" s="185"/>
      <c r="J117" s="185"/>
      <c r="K117" s="185"/>
      <c r="L117" s="185"/>
      <c r="M117" s="185"/>
      <c r="N117" s="185"/>
      <c r="O117" s="185"/>
      <c r="P117" s="185"/>
      <c r="Q117" s="186"/>
      <c r="R117" s="190">
        <f>IF(B115="","",VLOOKUP(B117,'選手データ入力'!$A$2:$K$42,4,0))</f>
      </c>
      <c r="S117" s="191"/>
      <c r="T117" s="184">
        <f>IF(B117="","",'基本入力'!$B$10)</f>
      </c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6"/>
      <c r="AF117" s="208"/>
    </row>
    <row r="118" spans="2:32" ht="27" customHeight="1">
      <c r="B118" s="187"/>
      <c r="C118" s="188"/>
      <c r="D118" s="188"/>
      <c r="E118" s="188"/>
      <c r="F118" s="189"/>
      <c r="G118" s="187"/>
      <c r="H118" s="188"/>
      <c r="I118" s="188"/>
      <c r="J118" s="188"/>
      <c r="K118" s="188"/>
      <c r="L118" s="188"/>
      <c r="M118" s="188"/>
      <c r="N118" s="188"/>
      <c r="O118" s="188"/>
      <c r="P118" s="188"/>
      <c r="Q118" s="189"/>
      <c r="R118" s="192"/>
      <c r="S118" s="193"/>
      <c r="T118" s="187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9"/>
      <c r="AF118" s="208"/>
    </row>
    <row r="119" spans="1:32" ht="13.5">
      <c r="A119" s="178" t="s">
        <v>92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208"/>
    </row>
    <row r="120" spans="2:32" ht="17.25">
      <c r="B120" s="194" t="str">
        <f>$B$2</f>
        <v>第11回北海道高等学校体育連盟空知支部陸上競技選手権大会　個人申込書（様式２）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F120" s="208"/>
    </row>
    <row r="121" spans="2:32" ht="18.75" customHeight="1">
      <c r="B121" s="195" t="s">
        <v>39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7"/>
      <c r="O121" s="198" t="s">
        <v>59</v>
      </c>
      <c r="P121" s="199"/>
      <c r="Q121" s="195" t="s">
        <v>40</v>
      </c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7"/>
      <c r="AF121" s="208"/>
    </row>
    <row r="122" spans="2:32" ht="31.5" customHeight="1">
      <c r="B122" s="202">
        <f>IF('選手データ入力'!G19="","",VLOOKUP(B124,'選手データ入力'!$A$2:$K$42,7,0))</f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4"/>
      <c r="O122" s="200"/>
      <c r="P122" s="201"/>
      <c r="Q122" s="180" t="s">
        <v>38</v>
      </c>
      <c r="R122" s="181"/>
      <c r="S122" s="181"/>
      <c r="T122" s="181"/>
      <c r="U122" s="182"/>
      <c r="V122" s="202">
        <f>IF('選手データ入力'!J19="","",VLOOKUP(B124,'選手データ入力'!$A$2:$K$42,10,0))</f>
      </c>
      <c r="W122" s="203"/>
      <c r="X122" s="203"/>
      <c r="Y122" s="203"/>
      <c r="Z122" s="203"/>
      <c r="AA122" s="203"/>
      <c r="AB122" s="203"/>
      <c r="AC122" s="203"/>
      <c r="AD122" s="204"/>
      <c r="AF122" s="208"/>
    </row>
    <row r="123" spans="2:32" ht="18.75" customHeight="1">
      <c r="B123" s="180" t="s">
        <v>65</v>
      </c>
      <c r="C123" s="181"/>
      <c r="D123" s="181"/>
      <c r="E123" s="181"/>
      <c r="F123" s="182"/>
      <c r="G123" s="180" t="s">
        <v>41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  <c r="R123" s="183" t="s">
        <v>1</v>
      </c>
      <c r="S123" s="183"/>
      <c r="T123" s="180" t="s">
        <v>42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2"/>
      <c r="AF123" s="208"/>
    </row>
    <row r="124" spans="2:32" ht="27" customHeight="1">
      <c r="B124" s="184">
        <f>'女子一覧（様式１）'!$B$30</f>
      </c>
      <c r="C124" s="185"/>
      <c r="D124" s="185"/>
      <c r="E124" s="185"/>
      <c r="F124" s="186"/>
      <c r="G124" s="184">
        <f>IF(B122="","",VLOOKUP(B124,'選手データ入力'!$A$2:$K$42,2,0))</f>
      </c>
      <c r="H124" s="185"/>
      <c r="I124" s="185"/>
      <c r="J124" s="185"/>
      <c r="K124" s="185"/>
      <c r="L124" s="185"/>
      <c r="M124" s="185"/>
      <c r="N124" s="185"/>
      <c r="O124" s="185"/>
      <c r="P124" s="185"/>
      <c r="Q124" s="186"/>
      <c r="R124" s="190">
        <f>IF(B122="","",VLOOKUP(B124,'選手データ入力'!$A$2:$K$42,4,0))</f>
      </c>
      <c r="S124" s="191"/>
      <c r="T124" s="184">
        <f>IF(B124="","",'基本入力'!$B$10)</f>
      </c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6"/>
      <c r="AF124" s="208"/>
    </row>
    <row r="125" spans="2:32" ht="27" customHeight="1">
      <c r="B125" s="187"/>
      <c r="C125" s="188"/>
      <c r="D125" s="188"/>
      <c r="E125" s="188"/>
      <c r="F125" s="189"/>
      <c r="G125" s="187"/>
      <c r="H125" s="188"/>
      <c r="I125" s="188"/>
      <c r="J125" s="188"/>
      <c r="K125" s="188"/>
      <c r="L125" s="188"/>
      <c r="M125" s="188"/>
      <c r="N125" s="188"/>
      <c r="O125" s="188"/>
      <c r="P125" s="188"/>
      <c r="Q125" s="189"/>
      <c r="R125" s="192"/>
      <c r="S125" s="193"/>
      <c r="T125" s="187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9"/>
      <c r="AF125" s="208"/>
    </row>
    <row r="126" spans="1:32" ht="13.5">
      <c r="A126" s="178" t="s">
        <v>92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208"/>
    </row>
    <row r="127" spans="2:32" ht="17.25">
      <c r="B127" s="194" t="str">
        <f>$B$2</f>
        <v>第11回北海道高等学校体育連盟空知支部陸上競技選手権大会　個人申込書（様式２）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F127" s="208"/>
    </row>
    <row r="128" spans="2:32" ht="18.75" customHeight="1">
      <c r="B128" s="195" t="s">
        <v>39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7"/>
      <c r="O128" s="198" t="s">
        <v>59</v>
      </c>
      <c r="P128" s="199"/>
      <c r="Q128" s="195" t="s">
        <v>40</v>
      </c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7"/>
      <c r="AF128" s="208"/>
    </row>
    <row r="129" spans="2:32" ht="31.5" customHeight="1">
      <c r="B129" s="202">
        <f>IF('選手データ入力'!G20="","",VLOOKUP(B131,'選手データ入力'!$A$2:$K$42,7,0))</f>
      </c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0"/>
      <c r="P129" s="201"/>
      <c r="Q129" s="180" t="s">
        <v>38</v>
      </c>
      <c r="R129" s="181"/>
      <c r="S129" s="181"/>
      <c r="T129" s="181"/>
      <c r="U129" s="182"/>
      <c r="V129" s="202">
        <f>IF('選手データ入力'!J20="","",VLOOKUP(B131,'選手データ入力'!$A$2:$K$42,10,0))</f>
      </c>
      <c r="W129" s="203"/>
      <c r="X129" s="203"/>
      <c r="Y129" s="203"/>
      <c r="Z129" s="203"/>
      <c r="AA129" s="203"/>
      <c r="AB129" s="203"/>
      <c r="AC129" s="203"/>
      <c r="AD129" s="204"/>
      <c r="AF129" s="208"/>
    </row>
    <row r="130" spans="2:32" ht="18.75" customHeight="1">
      <c r="B130" s="180" t="s">
        <v>65</v>
      </c>
      <c r="C130" s="181"/>
      <c r="D130" s="181"/>
      <c r="E130" s="181"/>
      <c r="F130" s="182"/>
      <c r="G130" s="180" t="s">
        <v>41</v>
      </c>
      <c r="H130" s="181"/>
      <c r="I130" s="181"/>
      <c r="J130" s="181"/>
      <c r="K130" s="181"/>
      <c r="L130" s="181"/>
      <c r="M130" s="181"/>
      <c r="N130" s="181"/>
      <c r="O130" s="181"/>
      <c r="P130" s="181"/>
      <c r="Q130" s="182"/>
      <c r="R130" s="183" t="s">
        <v>1</v>
      </c>
      <c r="S130" s="183"/>
      <c r="T130" s="180" t="s">
        <v>42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2"/>
      <c r="AF130" s="208"/>
    </row>
    <row r="131" spans="2:32" ht="27" customHeight="1">
      <c r="B131" s="184">
        <f>'女子一覧（様式１）'!$B$31</f>
      </c>
      <c r="C131" s="185"/>
      <c r="D131" s="185"/>
      <c r="E131" s="185"/>
      <c r="F131" s="186"/>
      <c r="G131" s="184">
        <f>IF(B129="","",VLOOKUP(B131,'選手データ入力'!$A$2:$K$42,2,0))</f>
      </c>
      <c r="H131" s="185"/>
      <c r="I131" s="185"/>
      <c r="J131" s="185"/>
      <c r="K131" s="185"/>
      <c r="L131" s="185"/>
      <c r="M131" s="185"/>
      <c r="N131" s="185"/>
      <c r="O131" s="185"/>
      <c r="P131" s="185"/>
      <c r="Q131" s="186"/>
      <c r="R131" s="190">
        <f>IF(B129="","",VLOOKUP(B131,'選手データ入力'!$A$2:$K$42,4,0))</f>
      </c>
      <c r="S131" s="191"/>
      <c r="T131" s="184">
        <f>IF(B131="","",'基本入力'!$B$10)</f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F131" s="208"/>
    </row>
    <row r="132" spans="2:32" ht="27" customHeight="1">
      <c r="B132" s="187"/>
      <c r="C132" s="188"/>
      <c r="D132" s="188"/>
      <c r="E132" s="188"/>
      <c r="F132" s="189"/>
      <c r="G132" s="187"/>
      <c r="H132" s="188"/>
      <c r="I132" s="188"/>
      <c r="J132" s="188"/>
      <c r="K132" s="188"/>
      <c r="L132" s="188"/>
      <c r="M132" s="188"/>
      <c r="N132" s="188"/>
      <c r="O132" s="188"/>
      <c r="P132" s="188"/>
      <c r="Q132" s="189"/>
      <c r="R132" s="192"/>
      <c r="S132" s="193"/>
      <c r="T132" s="187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9"/>
      <c r="AF132" s="208"/>
    </row>
    <row r="133" spans="1:32" ht="13.5">
      <c r="A133" s="178" t="s">
        <v>92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208"/>
    </row>
    <row r="134" spans="2:32" ht="18" customHeight="1">
      <c r="B134" s="194" t="str">
        <f>$B$2</f>
        <v>第11回北海道高等学校体育連盟空知支部陸上競技選手権大会　個人申込書（様式２）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F134" s="208"/>
    </row>
    <row r="135" spans="2:32" ht="19.5" customHeight="1">
      <c r="B135" s="195" t="s">
        <v>39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7"/>
      <c r="O135" s="198" t="s">
        <v>59</v>
      </c>
      <c r="P135" s="199"/>
      <c r="Q135" s="195" t="s">
        <v>40</v>
      </c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7"/>
      <c r="AF135" s="208"/>
    </row>
    <row r="136" spans="2:32" ht="31.5" customHeight="1">
      <c r="B136" s="202">
        <f>IF('選手データ入力'!G21="","",VLOOKUP(B138,'選手データ入力'!$A$2:$K$42,7,0))</f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4"/>
      <c r="O136" s="200"/>
      <c r="P136" s="201"/>
      <c r="Q136" s="180" t="s">
        <v>38</v>
      </c>
      <c r="R136" s="181"/>
      <c r="S136" s="181"/>
      <c r="T136" s="181"/>
      <c r="U136" s="182"/>
      <c r="V136" s="202">
        <f>IF('選手データ入力'!J21="","",VLOOKUP(B138,'選手データ入力'!$A$2:$K$42,10,0))</f>
      </c>
      <c r="W136" s="203"/>
      <c r="X136" s="203"/>
      <c r="Y136" s="203"/>
      <c r="Z136" s="203"/>
      <c r="AA136" s="203"/>
      <c r="AB136" s="203"/>
      <c r="AC136" s="203"/>
      <c r="AD136" s="204"/>
      <c r="AF136" s="208"/>
    </row>
    <row r="137" spans="2:32" ht="18.75" customHeight="1">
      <c r="B137" s="180" t="s">
        <v>65</v>
      </c>
      <c r="C137" s="181"/>
      <c r="D137" s="181"/>
      <c r="E137" s="181"/>
      <c r="F137" s="182"/>
      <c r="G137" s="180" t="s">
        <v>41</v>
      </c>
      <c r="H137" s="181"/>
      <c r="I137" s="181"/>
      <c r="J137" s="181"/>
      <c r="K137" s="181"/>
      <c r="L137" s="181"/>
      <c r="M137" s="181"/>
      <c r="N137" s="181"/>
      <c r="O137" s="181"/>
      <c r="P137" s="181"/>
      <c r="Q137" s="182"/>
      <c r="R137" s="183" t="s">
        <v>1</v>
      </c>
      <c r="S137" s="183"/>
      <c r="T137" s="180" t="s">
        <v>42</v>
      </c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2"/>
      <c r="AF137" s="208"/>
    </row>
    <row r="138" spans="2:32" ht="27" customHeight="1">
      <c r="B138" s="184">
        <f>'女子一覧（様式１）'!$B$32</f>
      </c>
      <c r="C138" s="185"/>
      <c r="D138" s="185"/>
      <c r="E138" s="185"/>
      <c r="F138" s="186"/>
      <c r="G138" s="184">
        <f>IF(B136="","",VLOOKUP(B138,'選手データ入力'!$A$2:$K$42,2,0))</f>
      </c>
      <c r="H138" s="185"/>
      <c r="I138" s="185"/>
      <c r="J138" s="185"/>
      <c r="K138" s="185"/>
      <c r="L138" s="185"/>
      <c r="M138" s="185"/>
      <c r="N138" s="185"/>
      <c r="O138" s="185"/>
      <c r="P138" s="185"/>
      <c r="Q138" s="186"/>
      <c r="R138" s="190">
        <f>IF(B136="","",VLOOKUP(B138,'選手データ入力'!$A$2:$K$42,4,0))</f>
      </c>
      <c r="S138" s="191"/>
      <c r="T138" s="184">
        <f>IF(B138="","",'基本入力'!$B$10)</f>
      </c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F138" s="208"/>
    </row>
    <row r="139" spans="2:32" ht="27" customHeight="1">
      <c r="B139" s="187"/>
      <c r="C139" s="188"/>
      <c r="D139" s="188"/>
      <c r="E139" s="188"/>
      <c r="F139" s="189"/>
      <c r="G139" s="187"/>
      <c r="H139" s="188"/>
      <c r="I139" s="188"/>
      <c r="J139" s="188"/>
      <c r="K139" s="188"/>
      <c r="L139" s="188"/>
      <c r="M139" s="188"/>
      <c r="N139" s="188"/>
      <c r="O139" s="188"/>
      <c r="P139" s="188"/>
      <c r="Q139" s="189"/>
      <c r="R139" s="192"/>
      <c r="S139" s="193"/>
      <c r="T139" s="187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9"/>
      <c r="AF139" s="208"/>
    </row>
    <row r="140" spans="1:32" ht="13.5">
      <c r="A140" s="178" t="s">
        <v>92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208"/>
    </row>
    <row r="141" spans="2:32" ht="18" customHeight="1">
      <c r="B141" s="194" t="str">
        <f>$B$2</f>
        <v>第11回北海道高等学校体育連盟空知支部陸上競技選手権大会　個人申込書（様式２）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F141" s="208"/>
    </row>
    <row r="142" spans="2:32" ht="19.5" customHeight="1">
      <c r="B142" s="195" t="s">
        <v>39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7"/>
      <c r="O142" s="198" t="s">
        <v>59</v>
      </c>
      <c r="P142" s="199"/>
      <c r="Q142" s="195" t="s">
        <v>40</v>
      </c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7"/>
      <c r="AF142" s="208"/>
    </row>
    <row r="143" spans="2:32" ht="31.5" customHeight="1">
      <c r="B143" s="202">
        <f>IF('選手データ入力'!G22="","",VLOOKUP(B145,'選手データ入力'!$A$2:$K$42,7,0))</f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4"/>
      <c r="O143" s="200"/>
      <c r="P143" s="201"/>
      <c r="Q143" s="180" t="s">
        <v>38</v>
      </c>
      <c r="R143" s="181"/>
      <c r="S143" s="181"/>
      <c r="T143" s="181"/>
      <c r="U143" s="182"/>
      <c r="V143" s="202">
        <f>IF('選手データ入力'!J22="","",VLOOKUP(B145,'選手データ入力'!$A$2:$K$42,10,0))</f>
      </c>
      <c r="W143" s="203"/>
      <c r="X143" s="203"/>
      <c r="Y143" s="203"/>
      <c r="Z143" s="203"/>
      <c r="AA143" s="203"/>
      <c r="AB143" s="203"/>
      <c r="AC143" s="203"/>
      <c r="AD143" s="204"/>
      <c r="AF143" s="208"/>
    </row>
    <row r="144" spans="2:32" ht="18.75" customHeight="1">
      <c r="B144" s="180" t="s">
        <v>65</v>
      </c>
      <c r="C144" s="181"/>
      <c r="D144" s="181"/>
      <c r="E144" s="181"/>
      <c r="F144" s="182"/>
      <c r="G144" s="180" t="s">
        <v>41</v>
      </c>
      <c r="H144" s="181"/>
      <c r="I144" s="181"/>
      <c r="J144" s="181"/>
      <c r="K144" s="181"/>
      <c r="L144" s="181"/>
      <c r="M144" s="181"/>
      <c r="N144" s="181"/>
      <c r="O144" s="181"/>
      <c r="P144" s="181"/>
      <c r="Q144" s="182"/>
      <c r="R144" s="183" t="s">
        <v>1</v>
      </c>
      <c r="S144" s="183"/>
      <c r="T144" s="180" t="s">
        <v>42</v>
      </c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2"/>
      <c r="AF144" s="208"/>
    </row>
    <row r="145" spans="2:32" ht="27" customHeight="1">
      <c r="B145" s="184">
        <f>'女子一覧（様式１）'!$B$33</f>
      </c>
      <c r="C145" s="185"/>
      <c r="D145" s="185"/>
      <c r="E145" s="185"/>
      <c r="F145" s="186"/>
      <c r="G145" s="184">
        <f>IF(B143="","",VLOOKUP(B145,'選手データ入力'!$A$2:$K$42,2,0))</f>
      </c>
      <c r="H145" s="185"/>
      <c r="I145" s="185"/>
      <c r="J145" s="185"/>
      <c r="K145" s="185"/>
      <c r="L145" s="185"/>
      <c r="M145" s="185"/>
      <c r="N145" s="185"/>
      <c r="O145" s="185"/>
      <c r="P145" s="185"/>
      <c r="Q145" s="186"/>
      <c r="R145" s="190">
        <f>IF(B143="","",VLOOKUP(B145,'選手データ入力'!$A$2:$K$42,4,0))</f>
      </c>
      <c r="S145" s="191"/>
      <c r="T145" s="184">
        <f>IF(B145="","",'基本入力'!$B$10)</f>
      </c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F145" s="208"/>
    </row>
    <row r="146" spans="2:32" ht="27" customHeight="1">
      <c r="B146" s="187"/>
      <c r="C146" s="188"/>
      <c r="D146" s="188"/>
      <c r="E146" s="188"/>
      <c r="F146" s="189"/>
      <c r="G146" s="187"/>
      <c r="H146" s="188"/>
      <c r="I146" s="188"/>
      <c r="J146" s="188"/>
      <c r="K146" s="188"/>
      <c r="L146" s="188"/>
      <c r="M146" s="188"/>
      <c r="N146" s="188"/>
      <c r="O146" s="188"/>
      <c r="P146" s="188"/>
      <c r="Q146" s="189"/>
      <c r="R146" s="192"/>
      <c r="S146" s="193"/>
      <c r="T146" s="187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9"/>
      <c r="AF146" s="208"/>
    </row>
    <row r="147" spans="1:32" ht="13.5" customHeight="1">
      <c r="A147" s="178" t="s">
        <v>92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208"/>
    </row>
    <row r="148" spans="1:32" ht="13.5" customHeight="1">
      <c r="A148" s="17"/>
      <c r="AF148" s="21"/>
    </row>
    <row r="149" spans="1:32" ht="13.5" customHeight="1">
      <c r="A149" s="178" t="s">
        <v>92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207" t="s">
        <v>48</v>
      </c>
    </row>
    <row r="150" spans="2:32" ht="17.25">
      <c r="B150" s="194" t="str">
        <f>$B$2</f>
        <v>第11回北海道高等学校体育連盟空知支部陸上競技選手権大会　個人申込書（様式２）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F150" s="207"/>
    </row>
    <row r="151" spans="2:32" s="19" customFormat="1" ht="18.75" customHeight="1">
      <c r="B151" s="195" t="s">
        <v>39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7"/>
      <c r="O151" s="198" t="s">
        <v>59</v>
      </c>
      <c r="P151" s="199"/>
      <c r="Q151" s="195" t="s">
        <v>40</v>
      </c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7"/>
      <c r="AF151" s="207"/>
    </row>
    <row r="152" spans="2:32" ht="31.5" customHeight="1">
      <c r="B152" s="202">
        <f>IF('選手データ入力'!G23="","",VLOOKUP(B154,'選手データ入力'!$A$2:$K$42,7,0))</f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4"/>
      <c r="O152" s="200"/>
      <c r="P152" s="201"/>
      <c r="Q152" s="180" t="s">
        <v>38</v>
      </c>
      <c r="R152" s="181"/>
      <c r="S152" s="181"/>
      <c r="T152" s="181"/>
      <c r="U152" s="182"/>
      <c r="V152" s="202">
        <f>IF('選手データ入力'!J23="","",VLOOKUP(B154,'選手データ入力'!$A$2:$K$42,10,0))</f>
      </c>
      <c r="W152" s="203"/>
      <c r="X152" s="203"/>
      <c r="Y152" s="203"/>
      <c r="Z152" s="203"/>
      <c r="AA152" s="203"/>
      <c r="AB152" s="203"/>
      <c r="AC152" s="203"/>
      <c r="AD152" s="204"/>
      <c r="AF152" s="207"/>
    </row>
    <row r="153" spans="2:32" ht="18.75" customHeight="1">
      <c r="B153" s="180" t="s">
        <v>65</v>
      </c>
      <c r="C153" s="181"/>
      <c r="D153" s="181"/>
      <c r="E153" s="181"/>
      <c r="F153" s="182"/>
      <c r="G153" s="180" t="s">
        <v>41</v>
      </c>
      <c r="H153" s="181"/>
      <c r="I153" s="181"/>
      <c r="J153" s="181"/>
      <c r="K153" s="181"/>
      <c r="L153" s="181"/>
      <c r="M153" s="181"/>
      <c r="N153" s="181"/>
      <c r="O153" s="181"/>
      <c r="P153" s="181"/>
      <c r="Q153" s="182"/>
      <c r="R153" s="183" t="s">
        <v>1</v>
      </c>
      <c r="S153" s="183"/>
      <c r="T153" s="180" t="s">
        <v>42</v>
      </c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2"/>
      <c r="AF153" s="207"/>
    </row>
    <row r="154" spans="2:32" ht="27" customHeight="1">
      <c r="B154" s="184">
        <f>'一覧（様式１予備）'!$B$14</f>
      </c>
      <c r="C154" s="185"/>
      <c r="D154" s="185"/>
      <c r="E154" s="185"/>
      <c r="F154" s="186"/>
      <c r="G154" s="184">
        <f>IF(B152="","",VLOOKUP(B154,'選手データ入力'!$A$2:$K$42,2,0))</f>
      </c>
      <c r="H154" s="185"/>
      <c r="I154" s="185"/>
      <c r="J154" s="185"/>
      <c r="K154" s="185"/>
      <c r="L154" s="185"/>
      <c r="M154" s="185"/>
      <c r="N154" s="185"/>
      <c r="O154" s="185"/>
      <c r="P154" s="185"/>
      <c r="Q154" s="186"/>
      <c r="R154" s="190">
        <f>IF(B152="","",VLOOKUP(B154,'選手データ入力'!$A$2:$K$42,4,0))</f>
      </c>
      <c r="S154" s="191"/>
      <c r="T154" s="184">
        <f>IF(B154="","",'基本入力'!$B$10)</f>
      </c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F154" s="207"/>
    </row>
    <row r="155" spans="2:32" ht="27" customHeight="1">
      <c r="B155" s="187"/>
      <c r="C155" s="188"/>
      <c r="D155" s="188"/>
      <c r="E155" s="188"/>
      <c r="F155" s="189"/>
      <c r="G155" s="187"/>
      <c r="H155" s="188"/>
      <c r="I155" s="188"/>
      <c r="J155" s="188"/>
      <c r="K155" s="188"/>
      <c r="L155" s="188"/>
      <c r="M155" s="188"/>
      <c r="N155" s="188"/>
      <c r="O155" s="188"/>
      <c r="P155" s="188"/>
      <c r="Q155" s="189"/>
      <c r="R155" s="192"/>
      <c r="S155" s="193"/>
      <c r="T155" s="187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9"/>
      <c r="AF155" s="207"/>
    </row>
    <row r="156" spans="1:32" ht="13.5">
      <c r="A156" s="178" t="s">
        <v>92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207"/>
    </row>
    <row r="157" spans="2:32" ht="17.25">
      <c r="B157" s="194" t="str">
        <f>$B$2</f>
        <v>第11回北海道高等学校体育連盟空知支部陸上競技選手権大会　個人申込書（様式２）</v>
      </c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F157" s="207"/>
    </row>
    <row r="158" spans="2:32" ht="18.75" customHeight="1">
      <c r="B158" s="195" t="s">
        <v>39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7"/>
      <c r="O158" s="198" t="s">
        <v>59</v>
      </c>
      <c r="P158" s="199"/>
      <c r="Q158" s="195" t="s">
        <v>40</v>
      </c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7"/>
      <c r="AF158" s="207"/>
    </row>
    <row r="159" spans="2:32" ht="31.5" customHeight="1">
      <c r="B159" s="202">
        <f>IF('選手データ入力'!G24="","",VLOOKUP(B161,'選手データ入力'!$A$2:$K$42,7,0))</f>
      </c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4"/>
      <c r="O159" s="200"/>
      <c r="P159" s="201"/>
      <c r="Q159" s="180" t="s">
        <v>38</v>
      </c>
      <c r="R159" s="181"/>
      <c r="S159" s="181"/>
      <c r="T159" s="181"/>
      <c r="U159" s="182"/>
      <c r="V159" s="202">
        <f>IF('選手データ入力'!J24="","",VLOOKUP(B161,'選手データ入力'!$A$2:$K$42,10,0))</f>
      </c>
      <c r="W159" s="203"/>
      <c r="X159" s="203"/>
      <c r="Y159" s="203"/>
      <c r="Z159" s="203"/>
      <c r="AA159" s="203"/>
      <c r="AB159" s="203"/>
      <c r="AC159" s="203"/>
      <c r="AD159" s="204"/>
      <c r="AF159" s="207"/>
    </row>
    <row r="160" spans="2:32" ht="18.75" customHeight="1">
      <c r="B160" s="180" t="s">
        <v>65</v>
      </c>
      <c r="C160" s="181"/>
      <c r="D160" s="181"/>
      <c r="E160" s="181"/>
      <c r="F160" s="182"/>
      <c r="G160" s="180" t="s">
        <v>41</v>
      </c>
      <c r="H160" s="181"/>
      <c r="I160" s="181"/>
      <c r="J160" s="181"/>
      <c r="K160" s="181"/>
      <c r="L160" s="181"/>
      <c r="M160" s="181"/>
      <c r="N160" s="181"/>
      <c r="O160" s="181"/>
      <c r="P160" s="181"/>
      <c r="Q160" s="182"/>
      <c r="R160" s="183" t="s">
        <v>1</v>
      </c>
      <c r="S160" s="183"/>
      <c r="T160" s="180" t="s">
        <v>42</v>
      </c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2"/>
      <c r="AF160" s="207"/>
    </row>
    <row r="161" spans="2:32" ht="27" customHeight="1">
      <c r="B161" s="184">
        <f>'一覧（様式１予備）'!$B$15</f>
      </c>
      <c r="C161" s="185"/>
      <c r="D161" s="185"/>
      <c r="E161" s="185"/>
      <c r="F161" s="186"/>
      <c r="G161" s="184">
        <f>IF(B159="","",VLOOKUP(B161,'選手データ入力'!$A$2:$K$42,2,0))</f>
      </c>
      <c r="H161" s="185"/>
      <c r="I161" s="185"/>
      <c r="J161" s="185"/>
      <c r="K161" s="185"/>
      <c r="L161" s="185"/>
      <c r="M161" s="185"/>
      <c r="N161" s="185"/>
      <c r="O161" s="185"/>
      <c r="P161" s="185"/>
      <c r="Q161" s="186"/>
      <c r="R161" s="190">
        <f>IF(B159="","",VLOOKUP(B161,'選手データ入力'!$A$2:$K$42,4,0))</f>
      </c>
      <c r="S161" s="191"/>
      <c r="T161" s="184">
        <f>IF(B161="","",'基本入力'!$B$10)</f>
      </c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F161" s="207"/>
    </row>
    <row r="162" spans="2:32" ht="27" customHeight="1">
      <c r="B162" s="187"/>
      <c r="C162" s="188"/>
      <c r="D162" s="188"/>
      <c r="E162" s="188"/>
      <c r="F162" s="189"/>
      <c r="G162" s="187"/>
      <c r="H162" s="188"/>
      <c r="I162" s="188"/>
      <c r="J162" s="188"/>
      <c r="K162" s="188"/>
      <c r="L162" s="188"/>
      <c r="M162" s="188"/>
      <c r="N162" s="188"/>
      <c r="O162" s="188"/>
      <c r="P162" s="188"/>
      <c r="Q162" s="189"/>
      <c r="R162" s="192"/>
      <c r="S162" s="193"/>
      <c r="T162" s="187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9"/>
      <c r="AF162" s="207"/>
    </row>
    <row r="163" spans="1:32" ht="13.5">
      <c r="A163" s="178" t="s">
        <v>92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207"/>
    </row>
    <row r="164" spans="2:32" ht="17.25">
      <c r="B164" s="194" t="str">
        <f>$B$2</f>
        <v>第11回北海道高等学校体育連盟空知支部陸上競技選手権大会　個人申込書（様式２）</v>
      </c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F164" s="207"/>
    </row>
    <row r="165" spans="2:32" ht="18.75" customHeight="1">
      <c r="B165" s="195" t="s">
        <v>39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7"/>
      <c r="O165" s="198" t="s">
        <v>59</v>
      </c>
      <c r="P165" s="199"/>
      <c r="Q165" s="195" t="s">
        <v>40</v>
      </c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7"/>
      <c r="AF165" s="207"/>
    </row>
    <row r="166" spans="2:32" ht="31.5" customHeight="1">
      <c r="B166" s="202">
        <f>IF('選手データ入力'!G25="","",VLOOKUP(B168,'選手データ入力'!$A$2:$K$42,7,0))</f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4"/>
      <c r="O166" s="200"/>
      <c r="P166" s="201"/>
      <c r="Q166" s="180" t="s">
        <v>38</v>
      </c>
      <c r="R166" s="181"/>
      <c r="S166" s="181"/>
      <c r="T166" s="181"/>
      <c r="U166" s="182"/>
      <c r="V166" s="202">
        <f>IF('選手データ入力'!J25="","",VLOOKUP(B168,'選手データ入力'!$A$2:$K$42,10,0))</f>
      </c>
      <c r="W166" s="203"/>
      <c r="X166" s="203"/>
      <c r="Y166" s="203"/>
      <c r="Z166" s="203"/>
      <c r="AA166" s="203"/>
      <c r="AB166" s="203"/>
      <c r="AC166" s="203"/>
      <c r="AD166" s="204"/>
      <c r="AF166" s="207"/>
    </row>
    <row r="167" spans="2:32" ht="18.75" customHeight="1">
      <c r="B167" s="180" t="s">
        <v>65</v>
      </c>
      <c r="C167" s="181"/>
      <c r="D167" s="181"/>
      <c r="E167" s="181"/>
      <c r="F167" s="182"/>
      <c r="G167" s="180" t="s">
        <v>41</v>
      </c>
      <c r="H167" s="181"/>
      <c r="I167" s="181"/>
      <c r="J167" s="181"/>
      <c r="K167" s="181"/>
      <c r="L167" s="181"/>
      <c r="M167" s="181"/>
      <c r="N167" s="181"/>
      <c r="O167" s="181"/>
      <c r="P167" s="181"/>
      <c r="Q167" s="182"/>
      <c r="R167" s="183" t="s">
        <v>1</v>
      </c>
      <c r="S167" s="183"/>
      <c r="T167" s="180" t="s">
        <v>42</v>
      </c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2"/>
      <c r="AF167" s="207"/>
    </row>
    <row r="168" spans="2:32" ht="27" customHeight="1">
      <c r="B168" s="184">
        <f>'一覧（様式１予備）'!$B$16</f>
      </c>
      <c r="C168" s="185"/>
      <c r="D168" s="185"/>
      <c r="E168" s="185"/>
      <c r="F168" s="186"/>
      <c r="G168" s="184">
        <f>IF(B166="","",VLOOKUP(B168,'選手データ入力'!$A$2:$K$42,2,0))</f>
      </c>
      <c r="H168" s="185"/>
      <c r="I168" s="185"/>
      <c r="J168" s="185"/>
      <c r="K168" s="185"/>
      <c r="L168" s="185"/>
      <c r="M168" s="185"/>
      <c r="N168" s="185"/>
      <c r="O168" s="185"/>
      <c r="P168" s="185"/>
      <c r="Q168" s="186"/>
      <c r="R168" s="190">
        <f>IF(B166="","",VLOOKUP(B168,'選手データ入力'!$A$2:$K$42,4,0))</f>
      </c>
      <c r="S168" s="191"/>
      <c r="T168" s="184">
        <f>IF(B168="","",'基本入力'!$B$10)</f>
      </c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F168" s="207"/>
    </row>
    <row r="169" spans="2:32" ht="27" customHeight="1">
      <c r="B169" s="187"/>
      <c r="C169" s="188"/>
      <c r="D169" s="188"/>
      <c r="E169" s="188"/>
      <c r="F169" s="189"/>
      <c r="G169" s="187"/>
      <c r="H169" s="188"/>
      <c r="I169" s="188"/>
      <c r="J169" s="188"/>
      <c r="K169" s="188"/>
      <c r="L169" s="188"/>
      <c r="M169" s="188"/>
      <c r="N169" s="188"/>
      <c r="O169" s="188"/>
      <c r="P169" s="188"/>
      <c r="Q169" s="189"/>
      <c r="R169" s="192"/>
      <c r="S169" s="193"/>
      <c r="T169" s="187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9"/>
      <c r="AF169" s="207"/>
    </row>
    <row r="170" spans="1:32" ht="13.5">
      <c r="A170" s="178" t="s">
        <v>92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207"/>
    </row>
    <row r="171" spans="2:32" ht="18" customHeight="1">
      <c r="B171" s="194" t="str">
        <f>$B$2</f>
        <v>第11回北海道高等学校体育連盟空知支部陸上競技選手権大会　個人申込書（様式２）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F171" s="207"/>
    </row>
    <row r="172" spans="2:32" ht="19.5" customHeight="1">
      <c r="B172" s="195" t="s">
        <v>39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7"/>
      <c r="O172" s="198" t="s">
        <v>59</v>
      </c>
      <c r="P172" s="199"/>
      <c r="Q172" s="195" t="s">
        <v>40</v>
      </c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7"/>
      <c r="AF172" s="207"/>
    </row>
    <row r="173" spans="2:32" ht="31.5" customHeight="1">
      <c r="B173" s="202">
        <f>IF('選手データ入力'!G26="","",VLOOKUP(B175,'選手データ入力'!$A$2:$K$42,7,0))</f>
      </c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4"/>
      <c r="O173" s="200"/>
      <c r="P173" s="201"/>
      <c r="Q173" s="180" t="s">
        <v>38</v>
      </c>
      <c r="R173" s="181"/>
      <c r="S173" s="181"/>
      <c r="T173" s="181"/>
      <c r="U173" s="182"/>
      <c r="V173" s="202">
        <f>IF('選手データ入力'!J26="","",VLOOKUP(B175,'選手データ入力'!$A$2:$K$42,10,0))</f>
      </c>
      <c r="W173" s="203"/>
      <c r="X173" s="203"/>
      <c r="Y173" s="203"/>
      <c r="Z173" s="203"/>
      <c r="AA173" s="203"/>
      <c r="AB173" s="203"/>
      <c r="AC173" s="203"/>
      <c r="AD173" s="204"/>
      <c r="AF173" s="207"/>
    </row>
    <row r="174" spans="2:32" ht="18.75" customHeight="1">
      <c r="B174" s="180" t="s">
        <v>65</v>
      </c>
      <c r="C174" s="181"/>
      <c r="D174" s="181"/>
      <c r="E174" s="181"/>
      <c r="F174" s="182"/>
      <c r="G174" s="180" t="s">
        <v>41</v>
      </c>
      <c r="H174" s="181"/>
      <c r="I174" s="181"/>
      <c r="J174" s="181"/>
      <c r="K174" s="181"/>
      <c r="L174" s="181"/>
      <c r="M174" s="181"/>
      <c r="N174" s="181"/>
      <c r="O174" s="181"/>
      <c r="P174" s="181"/>
      <c r="Q174" s="182"/>
      <c r="R174" s="183" t="s">
        <v>1</v>
      </c>
      <c r="S174" s="183"/>
      <c r="T174" s="180" t="s">
        <v>42</v>
      </c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2"/>
      <c r="AF174" s="207"/>
    </row>
    <row r="175" spans="2:32" ht="27" customHeight="1">
      <c r="B175" s="184">
        <f>'一覧（様式１予備）'!$B$17</f>
      </c>
      <c r="C175" s="185"/>
      <c r="D175" s="185"/>
      <c r="E175" s="185"/>
      <c r="F175" s="186"/>
      <c r="G175" s="184">
        <f>IF(B173="","",VLOOKUP(B175,'選手データ入力'!$A$2:$K$42,2,0))</f>
      </c>
      <c r="H175" s="185"/>
      <c r="I175" s="185"/>
      <c r="J175" s="185"/>
      <c r="K175" s="185"/>
      <c r="L175" s="185"/>
      <c r="M175" s="185"/>
      <c r="N175" s="185"/>
      <c r="O175" s="185"/>
      <c r="P175" s="185"/>
      <c r="Q175" s="186"/>
      <c r="R175" s="190">
        <f>IF(B173="","",VLOOKUP(B175,'選手データ入力'!$A$2:$K$42,4,0))</f>
      </c>
      <c r="S175" s="191"/>
      <c r="T175" s="184">
        <f>IF(B175="","",'基本入力'!$B$10)</f>
      </c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6"/>
      <c r="AF175" s="207"/>
    </row>
    <row r="176" spans="2:32" ht="27" customHeight="1">
      <c r="B176" s="187"/>
      <c r="C176" s="188"/>
      <c r="D176" s="188"/>
      <c r="E176" s="188"/>
      <c r="F176" s="189"/>
      <c r="G176" s="187"/>
      <c r="H176" s="188"/>
      <c r="I176" s="188"/>
      <c r="J176" s="188"/>
      <c r="K176" s="188"/>
      <c r="L176" s="188"/>
      <c r="M176" s="188"/>
      <c r="N176" s="188"/>
      <c r="O176" s="188"/>
      <c r="P176" s="188"/>
      <c r="Q176" s="189"/>
      <c r="R176" s="192"/>
      <c r="S176" s="193"/>
      <c r="T176" s="187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9"/>
      <c r="AF176" s="207"/>
    </row>
    <row r="177" spans="1:32" ht="13.5">
      <c r="A177" s="178" t="s">
        <v>92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207"/>
    </row>
    <row r="178" spans="2:32" ht="18" customHeight="1">
      <c r="B178" s="194" t="str">
        <f>$B$2</f>
        <v>第11回北海道高等学校体育連盟空知支部陸上競技選手権大会　個人申込書（様式２）</v>
      </c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F178" s="207"/>
    </row>
    <row r="179" spans="2:32" ht="19.5" customHeight="1">
      <c r="B179" s="195" t="s">
        <v>39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7"/>
      <c r="O179" s="198" t="s">
        <v>59</v>
      </c>
      <c r="P179" s="199"/>
      <c r="Q179" s="195" t="s">
        <v>40</v>
      </c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7"/>
      <c r="AF179" s="207"/>
    </row>
    <row r="180" spans="2:32" ht="31.5" customHeight="1">
      <c r="B180" s="202">
        <f>IF('選手データ入力'!G27="","",VLOOKUP(B182,'選手データ入力'!$A$2:$K$42,7,0))</f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4"/>
      <c r="O180" s="200"/>
      <c r="P180" s="201"/>
      <c r="Q180" s="180" t="s">
        <v>38</v>
      </c>
      <c r="R180" s="181"/>
      <c r="S180" s="181"/>
      <c r="T180" s="181"/>
      <c r="U180" s="182"/>
      <c r="V180" s="202">
        <f>IF('選手データ入力'!J27="","",VLOOKUP(B182,'選手データ入力'!$A$2:$K$42,10,0))</f>
      </c>
      <c r="W180" s="203"/>
      <c r="X180" s="203"/>
      <c r="Y180" s="203"/>
      <c r="Z180" s="203"/>
      <c r="AA180" s="203"/>
      <c r="AB180" s="203"/>
      <c r="AC180" s="203"/>
      <c r="AD180" s="204"/>
      <c r="AF180" s="207"/>
    </row>
    <row r="181" spans="2:32" ht="18.75" customHeight="1">
      <c r="B181" s="180" t="s">
        <v>65</v>
      </c>
      <c r="C181" s="181"/>
      <c r="D181" s="181"/>
      <c r="E181" s="181"/>
      <c r="F181" s="182"/>
      <c r="G181" s="180" t="s">
        <v>41</v>
      </c>
      <c r="H181" s="181"/>
      <c r="I181" s="181"/>
      <c r="J181" s="181"/>
      <c r="K181" s="181"/>
      <c r="L181" s="181"/>
      <c r="M181" s="181"/>
      <c r="N181" s="181"/>
      <c r="O181" s="181"/>
      <c r="P181" s="181"/>
      <c r="Q181" s="182"/>
      <c r="R181" s="183" t="s">
        <v>1</v>
      </c>
      <c r="S181" s="183"/>
      <c r="T181" s="180" t="s">
        <v>42</v>
      </c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2"/>
      <c r="AF181" s="207"/>
    </row>
    <row r="182" spans="2:32" ht="27" customHeight="1">
      <c r="B182" s="184">
        <f>'一覧（様式１予備）'!$B$18</f>
      </c>
      <c r="C182" s="185"/>
      <c r="D182" s="185"/>
      <c r="E182" s="185"/>
      <c r="F182" s="186"/>
      <c r="G182" s="184">
        <f>IF(B180="","",VLOOKUP(B182,'選手データ入力'!$A$2:$K$42,2,0))</f>
      </c>
      <c r="H182" s="185"/>
      <c r="I182" s="185"/>
      <c r="J182" s="185"/>
      <c r="K182" s="185"/>
      <c r="L182" s="185"/>
      <c r="M182" s="185"/>
      <c r="N182" s="185"/>
      <c r="O182" s="185"/>
      <c r="P182" s="185"/>
      <c r="Q182" s="186"/>
      <c r="R182" s="190">
        <f>IF(B180="","",VLOOKUP(B182,'選手データ入力'!$A$2:$K$42,4,0))</f>
      </c>
      <c r="S182" s="191"/>
      <c r="T182" s="184">
        <f>IF(B182="","",'基本入力'!$B$10)</f>
      </c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6"/>
      <c r="AF182" s="207"/>
    </row>
    <row r="183" spans="2:32" ht="27" customHeight="1">
      <c r="B183" s="187"/>
      <c r="C183" s="188"/>
      <c r="D183" s="188"/>
      <c r="E183" s="188"/>
      <c r="F183" s="189"/>
      <c r="G183" s="187"/>
      <c r="H183" s="188"/>
      <c r="I183" s="188"/>
      <c r="J183" s="188"/>
      <c r="K183" s="188"/>
      <c r="L183" s="188"/>
      <c r="M183" s="188"/>
      <c r="N183" s="188"/>
      <c r="O183" s="188"/>
      <c r="P183" s="188"/>
      <c r="Q183" s="189"/>
      <c r="R183" s="192"/>
      <c r="S183" s="193"/>
      <c r="T183" s="187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9"/>
      <c r="AF183" s="207"/>
    </row>
    <row r="184" spans="1:32" ht="13.5" customHeight="1">
      <c r="A184" s="178" t="s">
        <v>92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207"/>
    </row>
    <row r="186" spans="1:32" ht="13.5" customHeight="1">
      <c r="A186" s="178" t="s">
        <v>92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206" t="s">
        <v>52</v>
      </c>
    </row>
    <row r="187" spans="2:32" ht="17.25">
      <c r="B187" s="194" t="str">
        <f>$B$2</f>
        <v>第11回北海道高等学校体育連盟空知支部陸上競技選手権大会　個人申込書（様式２）</v>
      </c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F187" s="206"/>
    </row>
    <row r="188" spans="2:32" s="19" customFormat="1" ht="18.75" customHeight="1">
      <c r="B188" s="195" t="s">
        <v>39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7"/>
      <c r="O188" s="198" t="s">
        <v>59</v>
      </c>
      <c r="P188" s="199"/>
      <c r="Q188" s="195" t="s">
        <v>40</v>
      </c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7"/>
      <c r="AF188" s="206"/>
    </row>
    <row r="189" spans="2:32" ht="31.5" customHeight="1">
      <c r="B189" s="202">
        <f>IF('選手データ入力'!G28="","",VLOOKUP(B191,'選手データ入力'!$A$2:$K$42,7,0))</f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4"/>
      <c r="O189" s="200"/>
      <c r="P189" s="201"/>
      <c r="Q189" s="180" t="s">
        <v>38</v>
      </c>
      <c r="R189" s="181"/>
      <c r="S189" s="181"/>
      <c r="T189" s="181"/>
      <c r="U189" s="182"/>
      <c r="V189" s="202">
        <f>IF('選手データ入力'!J28="","",VLOOKUP(B191,'選手データ入力'!$A$2:$K$42,10,0))</f>
      </c>
      <c r="W189" s="203"/>
      <c r="X189" s="203"/>
      <c r="Y189" s="203"/>
      <c r="Z189" s="203"/>
      <c r="AA189" s="203"/>
      <c r="AB189" s="203"/>
      <c r="AC189" s="203"/>
      <c r="AD189" s="204"/>
      <c r="AF189" s="206"/>
    </row>
    <row r="190" spans="2:32" ht="18.75" customHeight="1">
      <c r="B190" s="180" t="s">
        <v>65</v>
      </c>
      <c r="C190" s="181"/>
      <c r="D190" s="181"/>
      <c r="E190" s="181"/>
      <c r="F190" s="182"/>
      <c r="G190" s="180" t="s">
        <v>41</v>
      </c>
      <c r="H190" s="181"/>
      <c r="I190" s="181"/>
      <c r="J190" s="181"/>
      <c r="K190" s="181"/>
      <c r="L190" s="181"/>
      <c r="M190" s="181"/>
      <c r="N190" s="181"/>
      <c r="O190" s="181"/>
      <c r="P190" s="181"/>
      <c r="Q190" s="182"/>
      <c r="R190" s="183" t="s">
        <v>1</v>
      </c>
      <c r="S190" s="183"/>
      <c r="T190" s="180" t="s">
        <v>42</v>
      </c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2"/>
      <c r="AF190" s="206"/>
    </row>
    <row r="191" spans="2:32" ht="27" customHeight="1">
      <c r="B191" s="184">
        <f>'一覧（様式１予備）'!$B$19</f>
      </c>
      <c r="C191" s="185"/>
      <c r="D191" s="185"/>
      <c r="E191" s="185"/>
      <c r="F191" s="186"/>
      <c r="G191" s="184">
        <f>IF(B189="","",VLOOKUP(B191,'選手データ入力'!$A$2:$K$42,2,0))</f>
      </c>
      <c r="H191" s="185"/>
      <c r="I191" s="185"/>
      <c r="J191" s="185"/>
      <c r="K191" s="185"/>
      <c r="L191" s="185"/>
      <c r="M191" s="185"/>
      <c r="N191" s="185"/>
      <c r="O191" s="185"/>
      <c r="P191" s="185"/>
      <c r="Q191" s="186"/>
      <c r="R191" s="190">
        <f>IF(B189="","",VLOOKUP(B191,'選手データ入力'!$A$2:$K$42,4,0))</f>
      </c>
      <c r="S191" s="191"/>
      <c r="T191" s="184">
        <f>IF(B191="","",'基本入力'!$B$10)</f>
      </c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6"/>
      <c r="AF191" s="206"/>
    </row>
    <row r="192" spans="2:32" ht="27" customHeight="1">
      <c r="B192" s="187"/>
      <c r="C192" s="188"/>
      <c r="D192" s="188"/>
      <c r="E192" s="188"/>
      <c r="F192" s="189"/>
      <c r="G192" s="187"/>
      <c r="H192" s="188"/>
      <c r="I192" s="188"/>
      <c r="J192" s="188"/>
      <c r="K192" s="188"/>
      <c r="L192" s="188"/>
      <c r="M192" s="188"/>
      <c r="N192" s="188"/>
      <c r="O192" s="188"/>
      <c r="P192" s="188"/>
      <c r="Q192" s="189"/>
      <c r="R192" s="192"/>
      <c r="S192" s="193"/>
      <c r="T192" s="187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9"/>
      <c r="AF192" s="206"/>
    </row>
    <row r="193" spans="1:32" ht="13.5">
      <c r="A193" s="178" t="s">
        <v>92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206"/>
    </row>
    <row r="194" spans="2:32" ht="17.25">
      <c r="B194" s="194" t="str">
        <f>$B$2</f>
        <v>第11回北海道高等学校体育連盟空知支部陸上競技選手権大会　個人申込書（様式２）</v>
      </c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F194" s="206"/>
    </row>
    <row r="195" spans="2:32" ht="18.75" customHeight="1">
      <c r="B195" s="195" t="s">
        <v>39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7"/>
      <c r="O195" s="198" t="s">
        <v>59</v>
      </c>
      <c r="P195" s="199"/>
      <c r="Q195" s="195" t="s">
        <v>40</v>
      </c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7"/>
      <c r="AF195" s="206"/>
    </row>
    <row r="196" spans="2:32" ht="31.5" customHeight="1">
      <c r="B196" s="202">
        <f>IF('選手データ入力'!G29="","",VLOOKUP(B198,'選手データ入力'!$A$2:$K$42,7,0))</f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4"/>
      <c r="O196" s="200"/>
      <c r="P196" s="201"/>
      <c r="Q196" s="180" t="s">
        <v>38</v>
      </c>
      <c r="R196" s="181"/>
      <c r="S196" s="181"/>
      <c r="T196" s="181"/>
      <c r="U196" s="182"/>
      <c r="V196" s="202">
        <f>IF('選手データ入力'!J29="","",VLOOKUP(B198,'選手データ入力'!$A$2:$K$42,10,0))</f>
      </c>
      <c r="W196" s="203"/>
      <c r="X196" s="203"/>
      <c r="Y196" s="203"/>
      <c r="Z196" s="203"/>
      <c r="AA196" s="203"/>
      <c r="AB196" s="203"/>
      <c r="AC196" s="203"/>
      <c r="AD196" s="204"/>
      <c r="AF196" s="206"/>
    </row>
    <row r="197" spans="2:32" ht="18.75" customHeight="1">
      <c r="B197" s="180" t="s">
        <v>65</v>
      </c>
      <c r="C197" s="181"/>
      <c r="D197" s="181"/>
      <c r="E197" s="181"/>
      <c r="F197" s="182"/>
      <c r="G197" s="180" t="s">
        <v>41</v>
      </c>
      <c r="H197" s="181"/>
      <c r="I197" s="181"/>
      <c r="J197" s="181"/>
      <c r="K197" s="181"/>
      <c r="L197" s="181"/>
      <c r="M197" s="181"/>
      <c r="N197" s="181"/>
      <c r="O197" s="181"/>
      <c r="P197" s="181"/>
      <c r="Q197" s="182"/>
      <c r="R197" s="183" t="s">
        <v>1</v>
      </c>
      <c r="S197" s="183"/>
      <c r="T197" s="180" t="s">
        <v>42</v>
      </c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2"/>
      <c r="AF197" s="206"/>
    </row>
    <row r="198" spans="2:32" ht="27" customHeight="1">
      <c r="B198" s="184">
        <f>'一覧（様式１予備）'!$B$20</f>
      </c>
      <c r="C198" s="185"/>
      <c r="D198" s="185"/>
      <c r="E198" s="185"/>
      <c r="F198" s="186"/>
      <c r="G198" s="184">
        <f>IF(B196="","",VLOOKUP(B198,'選手データ入力'!$A$2:$K$42,2,0))</f>
      </c>
      <c r="H198" s="185"/>
      <c r="I198" s="185"/>
      <c r="J198" s="185"/>
      <c r="K198" s="185"/>
      <c r="L198" s="185"/>
      <c r="M198" s="185"/>
      <c r="N198" s="185"/>
      <c r="O198" s="185"/>
      <c r="P198" s="185"/>
      <c r="Q198" s="186"/>
      <c r="R198" s="190">
        <f>IF(B196="","",VLOOKUP(B198,'選手データ入力'!$A$2:$K$42,4,0))</f>
      </c>
      <c r="S198" s="191"/>
      <c r="T198" s="184">
        <f>IF(B198="","",'基本入力'!$B$10)</f>
      </c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6"/>
      <c r="AF198" s="206"/>
    </row>
    <row r="199" spans="2:32" ht="27" customHeight="1">
      <c r="B199" s="187"/>
      <c r="C199" s="188"/>
      <c r="D199" s="188"/>
      <c r="E199" s="188"/>
      <c r="F199" s="189"/>
      <c r="G199" s="187"/>
      <c r="H199" s="188"/>
      <c r="I199" s="188"/>
      <c r="J199" s="188"/>
      <c r="K199" s="188"/>
      <c r="L199" s="188"/>
      <c r="M199" s="188"/>
      <c r="N199" s="188"/>
      <c r="O199" s="188"/>
      <c r="P199" s="188"/>
      <c r="Q199" s="189"/>
      <c r="R199" s="192"/>
      <c r="S199" s="193"/>
      <c r="T199" s="187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9"/>
      <c r="AF199" s="206"/>
    </row>
    <row r="200" spans="1:32" ht="13.5">
      <c r="A200" s="178" t="s">
        <v>92</v>
      </c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206"/>
    </row>
    <row r="201" spans="2:32" ht="17.25">
      <c r="B201" s="194" t="str">
        <f>$B$2</f>
        <v>第11回北海道高等学校体育連盟空知支部陸上競技選手権大会　個人申込書（様式２）</v>
      </c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F201" s="206"/>
    </row>
    <row r="202" spans="2:32" ht="18.75" customHeight="1">
      <c r="B202" s="195" t="s">
        <v>39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7"/>
      <c r="O202" s="198" t="s">
        <v>59</v>
      </c>
      <c r="P202" s="199"/>
      <c r="Q202" s="195" t="s">
        <v>40</v>
      </c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7"/>
      <c r="AF202" s="206"/>
    </row>
    <row r="203" spans="2:32" ht="31.5" customHeight="1">
      <c r="B203" s="202">
        <f>IF('選手データ入力'!G30="","",VLOOKUP(B205,'選手データ入力'!$A$2:$K$42,7,0))</f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4"/>
      <c r="O203" s="200"/>
      <c r="P203" s="201"/>
      <c r="Q203" s="180" t="s">
        <v>38</v>
      </c>
      <c r="R203" s="181"/>
      <c r="S203" s="181"/>
      <c r="T203" s="181"/>
      <c r="U203" s="182"/>
      <c r="V203" s="202">
        <f>IF('選手データ入力'!J30="","",VLOOKUP(B205,'選手データ入力'!$A$2:$K$42,10,0))</f>
      </c>
      <c r="W203" s="203"/>
      <c r="X203" s="203"/>
      <c r="Y203" s="203"/>
      <c r="Z203" s="203"/>
      <c r="AA203" s="203"/>
      <c r="AB203" s="203"/>
      <c r="AC203" s="203"/>
      <c r="AD203" s="204"/>
      <c r="AF203" s="206"/>
    </row>
    <row r="204" spans="2:32" ht="18.75" customHeight="1">
      <c r="B204" s="180" t="s">
        <v>65</v>
      </c>
      <c r="C204" s="181"/>
      <c r="D204" s="181"/>
      <c r="E204" s="181"/>
      <c r="F204" s="182"/>
      <c r="G204" s="180" t="s">
        <v>41</v>
      </c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83" t="s">
        <v>1</v>
      </c>
      <c r="S204" s="183"/>
      <c r="T204" s="180" t="s">
        <v>42</v>
      </c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2"/>
      <c r="AF204" s="206"/>
    </row>
    <row r="205" spans="2:32" ht="27" customHeight="1">
      <c r="B205" s="184">
        <f>'一覧（様式１予備）'!$B$21</f>
      </c>
      <c r="C205" s="185"/>
      <c r="D205" s="185"/>
      <c r="E205" s="185"/>
      <c r="F205" s="186"/>
      <c r="G205" s="184">
        <f>IF(B203="","",VLOOKUP(B205,'選手データ入力'!$A$2:$K$42,2,0))</f>
      </c>
      <c r="H205" s="185"/>
      <c r="I205" s="185"/>
      <c r="J205" s="185"/>
      <c r="K205" s="185"/>
      <c r="L205" s="185"/>
      <c r="M205" s="185"/>
      <c r="N205" s="185"/>
      <c r="O205" s="185"/>
      <c r="P205" s="185"/>
      <c r="Q205" s="186"/>
      <c r="R205" s="190">
        <f>IF(B203="","",VLOOKUP(B205,'選手データ入力'!$A$2:$K$42,4,0))</f>
      </c>
      <c r="S205" s="191"/>
      <c r="T205" s="184">
        <f>IF(B205="","",'基本入力'!$B$10)</f>
      </c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6"/>
      <c r="AF205" s="206"/>
    </row>
    <row r="206" spans="2:32" ht="27" customHeight="1">
      <c r="B206" s="187"/>
      <c r="C206" s="188"/>
      <c r="D206" s="188"/>
      <c r="E206" s="188"/>
      <c r="F206" s="189"/>
      <c r="G206" s="187"/>
      <c r="H206" s="188"/>
      <c r="I206" s="188"/>
      <c r="J206" s="188"/>
      <c r="K206" s="188"/>
      <c r="L206" s="188"/>
      <c r="M206" s="188"/>
      <c r="N206" s="188"/>
      <c r="O206" s="188"/>
      <c r="P206" s="188"/>
      <c r="Q206" s="189"/>
      <c r="R206" s="192"/>
      <c r="S206" s="193"/>
      <c r="T206" s="187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9"/>
      <c r="AF206" s="206"/>
    </row>
    <row r="207" spans="1:32" ht="13.5">
      <c r="A207" s="178" t="s">
        <v>92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206"/>
    </row>
    <row r="208" spans="2:32" ht="18" customHeight="1">
      <c r="B208" s="194" t="str">
        <f>$B$2</f>
        <v>第11回北海道高等学校体育連盟空知支部陸上競技選手権大会　個人申込書（様式２）</v>
      </c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F208" s="206"/>
    </row>
    <row r="209" spans="2:32" ht="19.5" customHeight="1">
      <c r="B209" s="195" t="s">
        <v>39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7"/>
      <c r="O209" s="198" t="s">
        <v>59</v>
      </c>
      <c r="P209" s="199"/>
      <c r="Q209" s="195" t="s">
        <v>40</v>
      </c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7"/>
      <c r="AF209" s="206"/>
    </row>
    <row r="210" spans="2:32" ht="31.5" customHeight="1">
      <c r="B210" s="202">
        <f>IF('選手データ入力'!G31="","",VLOOKUP(B212,'選手データ入力'!$A$2:$K$42,7,0))</f>
      </c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4"/>
      <c r="O210" s="200"/>
      <c r="P210" s="201"/>
      <c r="Q210" s="180" t="s">
        <v>38</v>
      </c>
      <c r="R210" s="181"/>
      <c r="S210" s="181"/>
      <c r="T210" s="181"/>
      <c r="U210" s="182"/>
      <c r="V210" s="202">
        <f>IF('選手データ入力'!J31="","",VLOOKUP(B212,'選手データ入力'!$A$2:$K$42,10,0))</f>
      </c>
      <c r="W210" s="203"/>
      <c r="X210" s="203"/>
      <c r="Y210" s="203"/>
      <c r="Z210" s="203"/>
      <c r="AA210" s="203"/>
      <c r="AB210" s="203"/>
      <c r="AC210" s="203"/>
      <c r="AD210" s="204"/>
      <c r="AF210" s="206"/>
    </row>
    <row r="211" spans="2:32" ht="18.75" customHeight="1">
      <c r="B211" s="180" t="s">
        <v>65</v>
      </c>
      <c r="C211" s="181"/>
      <c r="D211" s="181"/>
      <c r="E211" s="181"/>
      <c r="F211" s="182"/>
      <c r="G211" s="180" t="s">
        <v>41</v>
      </c>
      <c r="H211" s="181"/>
      <c r="I211" s="181"/>
      <c r="J211" s="181"/>
      <c r="K211" s="181"/>
      <c r="L211" s="181"/>
      <c r="M211" s="181"/>
      <c r="N211" s="181"/>
      <c r="O211" s="181"/>
      <c r="P211" s="181"/>
      <c r="Q211" s="182"/>
      <c r="R211" s="183" t="s">
        <v>1</v>
      </c>
      <c r="S211" s="183"/>
      <c r="T211" s="180" t="s">
        <v>42</v>
      </c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2"/>
      <c r="AF211" s="206"/>
    </row>
    <row r="212" spans="2:32" ht="27" customHeight="1">
      <c r="B212" s="184">
        <f>'一覧（様式１予備）'!$B$22</f>
      </c>
      <c r="C212" s="185"/>
      <c r="D212" s="185"/>
      <c r="E212" s="185"/>
      <c r="F212" s="186"/>
      <c r="G212" s="184">
        <f>IF(B210="","",VLOOKUP(B212,'選手データ入力'!$A$2:$K$42,2,0))</f>
      </c>
      <c r="H212" s="185"/>
      <c r="I212" s="185"/>
      <c r="J212" s="185"/>
      <c r="K212" s="185"/>
      <c r="L212" s="185"/>
      <c r="M212" s="185"/>
      <c r="N212" s="185"/>
      <c r="O212" s="185"/>
      <c r="P212" s="185"/>
      <c r="Q212" s="186"/>
      <c r="R212" s="190">
        <f>IF(B210="","",VLOOKUP(B212,'選手データ入力'!$A$2:$K$42,4,0))</f>
      </c>
      <c r="S212" s="191"/>
      <c r="T212" s="184">
        <f>IF(B212="","",'基本入力'!$B$10)</f>
      </c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6"/>
      <c r="AF212" s="206"/>
    </row>
    <row r="213" spans="2:32" ht="27" customHeight="1">
      <c r="B213" s="187"/>
      <c r="C213" s="188"/>
      <c r="D213" s="188"/>
      <c r="E213" s="188"/>
      <c r="F213" s="189"/>
      <c r="G213" s="187"/>
      <c r="H213" s="188"/>
      <c r="I213" s="188"/>
      <c r="J213" s="188"/>
      <c r="K213" s="188"/>
      <c r="L213" s="188"/>
      <c r="M213" s="188"/>
      <c r="N213" s="188"/>
      <c r="O213" s="188"/>
      <c r="P213" s="188"/>
      <c r="Q213" s="189"/>
      <c r="R213" s="192"/>
      <c r="S213" s="193"/>
      <c r="T213" s="187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9"/>
      <c r="AF213" s="206"/>
    </row>
    <row r="214" spans="1:32" ht="13.5">
      <c r="A214" s="178" t="s">
        <v>92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206"/>
    </row>
    <row r="215" spans="2:32" ht="18" customHeight="1">
      <c r="B215" s="194" t="str">
        <f>$B$2</f>
        <v>第11回北海道高等学校体育連盟空知支部陸上競技選手権大会　個人申込書（様式２）</v>
      </c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F215" s="206"/>
    </row>
    <row r="216" spans="2:32" ht="19.5" customHeight="1">
      <c r="B216" s="195" t="s">
        <v>39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7"/>
      <c r="O216" s="198" t="s">
        <v>59</v>
      </c>
      <c r="P216" s="199"/>
      <c r="Q216" s="195" t="s">
        <v>40</v>
      </c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7"/>
      <c r="AF216" s="206"/>
    </row>
    <row r="217" spans="2:32" ht="31.5" customHeight="1">
      <c r="B217" s="202">
        <f>IF('選手データ入力'!G32="","",VLOOKUP(B219,'選手データ入力'!$A$2:$K$42,7,0))</f>
      </c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4"/>
      <c r="O217" s="200"/>
      <c r="P217" s="201"/>
      <c r="Q217" s="180" t="s">
        <v>38</v>
      </c>
      <c r="R217" s="181"/>
      <c r="S217" s="181"/>
      <c r="T217" s="181"/>
      <c r="U217" s="182"/>
      <c r="V217" s="202">
        <f>IF('選手データ入力'!J32="","",VLOOKUP(B219,'選手データ入力'!$A$2:$K$42,10,0))</f>
      </c>
      <c r="W217" s="203"/>
      <c r="X217" s="203"/>
      <c r="Y217" s="203"/>
      <c r="Z217" s="203"/>
      <c r="AA217" s="203"/>
      <c r="AB217" s="203"/>
      <c r="AC217" s="203"/>
      <c r="AD217" s="204"/>
      <c r="AF217" s="206"/>
    </row>
    <row r="218" spans="2:32" ht="18.75" customHeight="1">
      <c r="B218" s="180" t="s">
        <v>65</v>
      </c>
      <c r="C218" s="181"/>
      <c r="D218" s="181"/>
      <c r="E218" s="181"/>
      <c r="F218" s="182"/>
      <c r="G218" s="180" t="s">
        <v>41</v>
      </c>
      <c r="H218" s="181"/>
      <c r="I218" s="181"/>
      <c r="J218" s="181"/>
      <c r="K218" s="181"/>
      <c r="L218" s="181"/>
      <c r="M218" s="181"/>
      <c r="N218" s="181"/>
      <c r="O218" s="181"/>
      <c r="P218" s="181"/>
      <c r="Q218" s="182"/>
      <c r="R218" s="183" t="s">
        <v>1</v>
      </c>
      <c r="S218" s="183"/>
      <c r="T218" s="180" t="s">
        <v>42</v>
      </c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2"/>
      <c r="AF218" s="206"/>
    </row>
    <row r="219" spans="2:32" ht="27" customHeight="1">
      <c r="B219" s="184">
        <f>'一覧（様式１予備）'!$B$23</f>
      </c>
      <c r="C219" s="185"/>
      <c r="D219" s="185"/>
      <c r="E219" s="185"/>
      <c r="F219" s="186"/>
      <c r="G219" s="184">
        <f>IF(B217="","",VLOOKUP(B219,'選手データ入力'!$A$2:$K$42,2,0))</f>
      </c>
      <c r="H219" s="185"/>
      <c r="I219" s="185"/>
      <c r="J219" s="185"/>
      <c r="K219" s="185"/>
      <c r="L219" s="185"/>
      <c r="M219" s="185"/>
      <c r="N219" s="185"/>
      <c r="O219" s="185"/>
      <c r="P219" s="185"/>
      <c r="Q219" s="186"/>
      <c r="R219" s="190">
        <f>IF(B217="","",VLOOKUP(B219,'選手データ入力'!$A$2:$K$42,4,0))</f>
      </c>
      <c r="S219" s="191"/>
      <c r="T219" s="184">
        <f>IF(B219="","",'基本入力'!$B$10)</f>
      </c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6"/>
      <c r="AF219" s="206"/>
    </row>
    <row r="220" spans="2:32" ht="27" customHeight="1">
      <c r="B220" s="187"/>
      <c r="C220" s="188"/>
      <c r="D220" s="188"/>
      <c r="E220" s="188"/>
      <c r="F220" s="189"/>
      <c r="G220" s="187"/>
      <c r="H220" s="188"/>
      <c r="I220" s="188"/>
      <c r="J220" s="188"/>
      <c r="K220" s="188"/>
      <c r="L220" s="188"/>
      <c r="M220" s="188"/>
      <c r="N220" s="188"/>
      <c r="O220" s="188"/>
      <c r="P220" s="188"/>
      <c r="Q220" s="189"/>
      <c r="R220" s="192"/>
      <c r="S220" s="193"/>
      <c r="T220" s="187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9"/>
      <c r="AF220" s="206"/>
    </row>
    <row r="221" spans="1:32" ht="13.5" customHeight="1">
      <c r="A221" s="178" t="s">
        <v>92</v>
      </c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206"/>
    </row>
    <row r="223" spans="1:32" ht="13.5" customHeight="1">
      <c r="A223" s="178" t="s">
        <v>92</v>
      </c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205" t="s">
        <v>53</v>
      </c>
    </row>
    <row r="224" spans="2:32" ht="17.25">
      <c r="B224" s="194" t="str">
        <f>$B$2</f>
        <v>第11回北海道高等学校体育連盟空知支部陸上競技選手権大会　個人申込書（様式２）</v>
      </c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F224" s="205"/>
    </row>
    <row r="225" spans="2:32" s="19" customFormat="1" ht="18.75" customHeight="1">
      <c r="B225" s="195" t="s">
        <v>39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7"/>
      <c r="O225" s="198" t="s">
        <v>59</v>
      </c>
      <c r="P225" s="199"/>
      <c r="Q225" s="195" t="s">
        <v>40</v>
      </c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7"/>
      <c r="AF225" s="205"/>
    </row>
    <row r="226" spans="2:32" ht="31.5" customHeight="1">
      <c r="B226" s="202">
        <f>IF('選手データ入力'!G33="","",VLOOKUP(B228,'選手データ入力'!$A$2:$K$42,7,0))</f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4"/>
      <c r="O226" s="200"/>
      <c r="P226" s="201"/>
      <c r="Q226" s="180" t="s">
        <v>38</v>
      </c>
      <c r="R226" s="181"/>
      <c r="S226" s="181"/>
      <c r="T226" s="181"/>
      <c r="U226" s="182"/>
      <c r="V226" s="202">
        <f>IF('選手データ入力'!J33="","",VLOOKUP(B228,'選手データ入力'!$A$2:$K$42,10,0))</f>
      </c>
      <c r="W226" s="203"/>
      <c r="X226" s="203"/>
      <c r="Y226" s="203"/>
      <c r="Z226" s="203"/>
      <c r="AA226" s="203"/>
      <c r="AB226" s="203"/>
      <c r="AC226" s="203"/>
      <c r="AD226" s="204"/>
      <c r="AF226" s="205"/>
    </row>
    <row r="227" spans="2:32" ht="18.75" customHeight="1">
      <c r="B227" s="180" t="s">
        <v>65</v>
      </c>
      <c r="C227" s="181"/>
      <c r="D227" s="181"/>
      <c r="E227" s="181"/>
      <c r="F227" s="182"/>
      <c r="G227" s="180" t="s">
        <v>41</v>
      </c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83" t="s">
        <v>1</v>
      </c>
      <c r="S227" s="183"/>
      <c r="T227" s="180" t="s">
        <v>42</v>
      </c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2"/>
      <c r="AF227" s="205"/>
    </row>
    <row r="228" spans="2:32" ht="27" customHeight="1">
      <c r="B228" s="184">
        <f>'一覧（様式１予備）'!$B$24</f>
      </c>
      <c r="C228" s="185"/>
      <c r="D228" s="185"/>
      <c r="E228" s="185"/>
      <c r="F228" s="186"/>
      <c r="G228" s="184">
        <f>IF(B226="","",VLOOKUP(B228,'選手データ入力'!$A$2:$K$42,2,0))</f>
      </c>
      <c r="H228" s="185"/>
      <c r="I228" s="185"/>
      <c r="J228" s="185"/>
      <c r="K228" s="185"/>
      <c r="L228" s="185"/>
      <c r="M228" s="185"/>
      <c r="N228" s="185"/>
      <c r="O228" s="185"/>
      <c r="P228" s="185"/>
      <c r="Q228" s="186"/>
      <c r="R228" s="190">
        <f>IF(B226="","",VLOOKUP(B228,'選手データ入力'!$A$2:$K$42,4,0))</f>
      </c>
      <c r="S228" s="191"/>
      <c r="T228" s="184">
        <f>IF(B228="","",'基本入力'!$B$10)</f>
      </c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6"/>
      <c r="AF228" s="205"/>
    </row>
    <row r="229" spans="2:32" ht="27" customHeight="1">
      <c r="B229" s="187"/>
      <c r="C229" s="188"/>
      <c r="D229" s="188"/>
      <c r="E229" s="188"/>
      <c r="F229" s="189"/>
      <c r="G229" s="187"/>
      <c r="H229" s="188"/>
      <c r="I229" s="188"/>
      <c r="J229" s="188"/>
      <c r="K229" s="188"/>
      <c r="L229" s="188"/>
      <c r="M229" s="188"/>
      <c r="N229" s="188"/>
      <c r="O229" s="188"/>
      <c r="P229" s="188"/>
      <c r="Q229" s="189"/>
      <c r="R229" s="192"/>
      <c r="S229" s="193"/>
      <c r="T229" s="187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9"/>
      <c r="AF229" s="205"/>
    </row>
    <row r="230" spans="1:32" ht="13.5">
      <c r="A230" s="178" t="s">
        <v>92</v>
      </c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205"/>
    </row>
    <row r="231" spans="2:32" ht="17.25">
      <c r="B231" s="194" t="str">
        <f>$B$2</f>
        <v>第11回北海道高等学校体育連盟空知支部陸上競技選手権大会　個人申込書（様式２）</v>
      </c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F231" s="205"/>
    </row>
    <row r="232" spans="2:32" ht="18.75" customHeight="1">
      <c r="B232" s="195" t="s">
        <v>39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7"/>
      <c r="O232" s="198" t="s">
        <v>59</v>
      </c>
      <c r="P232" s="199"/>
      <c r="Q232" s="195" t="s">
        <v>40</v>
      </c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7"/>
      <c r="AF232" s="205"/>
    </row>
    <row r="233" spans="2:32" ht="31.5" customHeight="1">
      <c r="B233" s="202">
        <f>IF('選手データ入力'!G34="","",VLOOKUP(B235,'選手データ入力'!$A$2:$K$42,7,0))</f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4"/>
      <c r="O233" s="200"/>
      <c r="P233" s="201"/>
      <c r="Q233" s="180" t="s">
        <v>38</v>
      </c>
      <c r="R233" s="181"/>
      <c r="S233" s="181"/>
      <c r="T233" s="181"/>
      <c r="U233" s="182"/>
      <c r="V233" s="202">
        <f>IF('選手データ入力'!J34="","",VLOOKUP(B235,'選手データ入力'!$A$2:$K$42,10,0))</f>
      </c>
      <c r="W233" s="203"/>
      <c r="X233" s="203"/>
      <c r="Y233" s="203"/>
      <c r="Z233" s="203"/>
      <c r="AA233" s="203"/>
      <c r="AB233" s="203"/>
      <c r="AC233" s="203"/>
      <c r="AD233" s="204"/>
      <c r="AF233" s="205"/>
    </row>
    <row r="234" spans="2:32" ht="18.75" customHeight="1">
      <c r="B234" s="180" t="s">
        <v>65</v>
      </c>
      <c r="C234" s="181"/>
      <c r="D234" s="181"/>
      <c r="E234" s="181"/>
      <c r="F234" s="182"/>
      <c r="G234" s="180" t="s">
        <v>41</v>
      </c>
      <c r="H234" s="181"/>
      <c r="I234" s="181"/>
      <c r="J234" s="181"/>
      <c r="K234" s="181"/>
      <c r="L234" s="181"/>
      <c r="M234" s="181"/>
      <c r="N234" s="181"/>
      <c r="O234" s="181"/>
      <c r="P234" s="181"/>
      <c r="Q234" s="182"/>
      <c r="R234" s="183" t="s">
        <v>1</v>
      </c>
      <c r="S234" s="183"/>
      <c r="T234" s="180" t="s">
        <v>42</v>
      </c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2"/>
      <c r="AF234" s="205"/>
    </row>
    <row r="235" spans="2:32" ht="27" customHeight="1">
      <c r="B235" s="184">
        <f>'一覧（様式１予備）'!$B$25</f>
      </c>
      <c r="C235" s="185"/>
      <c r="D235" s="185"/>
      <c r="E235" s="185"/>
      <c r="F235" s="186"/>
      <c r="G235" s="184">
        <f>IF(B233="","",VLOOKUP(B235,'選手データ入力'!$A$2:$K$42,2,0))</f>
      </c>
      <c r="H235" s="185"/>
      <c r="I235" s="185"/>
      <c r="J235" s="185"/>
      <c r="K235" s="185"/>
      <c r="L235" s="185"/>
      <c r="M235" s="185"/>
      <c r="N235" s="185"/>
      <c r="O235" s="185"/>
      <c r="P235" s="185"/>
      <c r="Q235" s="186"/>
      <c r="R235" s="190">
        <f>IF(B233="","",VLOOKUP(B235,'選手データ入力'!$A$2:$K$42,4,0))</f>
      </c>
      <c r="S235" s="191"/>
      <c r="T235" s="184">
        <f>IF(B235="","",'基本入力'!$B$10)</f>
      </c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6"/>
      <c r="AF235" s="205"/>
    </row>
    <row r="236" spans="2:32" ht="27" customHeight="1">
      <c r="B236" s="187"/>
      <c r="C236" s="188"/>
      <c r="D236" s="188"/>
      <c r="E236" s="188"/>
      <c r="F236" s="189"/>
      <c r="G236" s="187"/>
      <c r="H236" s="188"/>
      <c r="I236" s="188"/>
      <c r="J236" s="188"/>
      <c r="K236" s="188"/>
      <c r="L236" s="188"/>
      <c r="M236" s="188"/>
      <c r="N236" s="188"/>
      <c r="O236" s="188"/>
      <c r="P236" s="188"/>
      <c r="Q236" s="189"/>
      <c r="R236" s="192"/>
      <c r="S236" s="193"/>
      <c r="T236" s="187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9"/>
      <c r="AF236" s="205"/>
    </row>
    <row r="237" spans="1:32" ht="13.5">
      <c r="A237" s="178" t="s">
        <v>92</v>
      </c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205"/>
    </row>
    <row r="238" spans="2:32" ht="17.25">
      <c r="B238" s="194" t="str">
        <f>$B$2</f>
        <v>第11回北海道高等学校体育連盟空知支部陸上競技選手権大会　個人申込書（様式２）</v>
      </c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F238" s="205"/>
    </row>
    <row r="239" spans="2:32" ht="18.75" customHeight="1">
      <c r="B239" s="195" t="s">
        <v>39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7"/>
      <c r="O239" s="198" t="s">
        <v>59</v>
      </c>
      <c r="P239" s="199"/>
      <c r="Q239" s="195" t="s">
        <v>40</v>
      </c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7"/>
      <c r="AF239" s="205"/>
    </row>
    <row r="240" spans="2:32" ht="31.5" customHeight="1">
      <c r="B240" s="202">
        <f>IF('選手データ入力'!G35="","",VLOOKUP(B242,'選手データ入力'!$A$2:$K$42,7,0))</f>
      </c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4"/>
      <c r="O240" s="200"/>
      <c r="P240" s="201"/>
      <c r="Q240" s="180" t="s">
        <v>38</v>
      </c>
      <c r="R240" s="181"/>
      <c r="S240" s="181"/>
      <c r="T240" s="181"/>
      <c r="U240" s="182"/>
      <c r="V240" s="202">
        <f>IF('選手データ入力'!J35="","",VLOOKUP(B242,'選手データ入力'!$A$2:$K$42,10,0))</f>
      </c>
      <c r="W240" s="203"/>
      <c r="X240" s="203"/>
      <c r="Y240" s="203"/>
      <c r="Z240" s="203"/>
      <c r="AA240" s="203"/>
      <c r="AB240" s="203"/>
      <c r="AC240" s="203"/>
      <c r="AD240" s="204"/>
      <c r="AF240" s="205"/>
    </row>
    <row r="241" spans="2:32" ht="18.75" customHeight="1">
      <c r="B241" s="180" t="s">
        <v>65</v>
      </c>
      <c r="C241" s="181"/>
      <c r="D241" s="181"/>
      <c r="E241" s="181"/>
      <c r="F241" s="182"/>
      <c r="G241" s="180" t="s">
        <v>41</v>
      </c>
      <c r="H241" s="181"/>
      <c r="I241" s="181"/>
      <c r="J241" s="181"/>
      <c r="K241" s="181"/>
      <c r="L241" s="181"/>
      <c r="M241" s="181"/>
      <c r="N241" s="181"/>
      <c r="O241" s="181"/>
      <c r="P241" s="181"/>
      <c r="Q241" s="182"/>
      <c r="R241" s="183" t="s">
        <v>1</v>
      </c>
      <c r="S241" s="183"/>
      <c r="T241" s="180" t="s">
        <v>42</v>
      </c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2"/>
      <c r="AF241" s="205"/>
    </row>
    <row r="242" spans="2:32" ht="27" customHeight="1">
      <c r="B242" s="184">
        <f>'一覧（様式１予備）'!$B$26</f>
      </c>
      <c r="C242" s="185"/>
      <c r="D242" s="185"/>
      <c r="E242" s="185"/>
      <c r="F242" s="186"/>
      <c r="G242" s="184">
        <f>IF(B240="","",VLOOKUP(B242,'選手データ入力'!$A$2:$K$42,2,0))</f>
      </c>
      <c r="H242" s="185"/>
      <c r="I242" s="185"/>
      <c r="J242" s="185"/>
      <c r="K242" s="185"/>
      <c r="L242" s="185"/>
      <c r="M242" s="185"/>
      <c r="N242" s="185"/>
      <c r="O242" s="185"/>
      <c r="P242" s="185"/>
      <c r="Q242" s="186"/>
      <c r="R242" s="190">
        <f>IF(B240="","",VLOOKUP(B242,'選手データ入力'!$A$2:$K$42,4,0))</f>
      </c>
      <c r="S242" s="191"/>
      <c r="T242" s="184">
        <f>IF(B242="","",'基本入力'!$B$10)</f>
      </c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6"/>
      <c r="AF242" s="205"/>
    </row>
    <row r="243" spans="2:32" ht="27" customHeight="1">
      <c r="B243" s="187"/>
      <c r="C243" s="188"/>
      <c r="D243" s="188"/>
      <c r="E243" s="188"/>
      <c r="F243" s="189"/>
      <c r="G243" s="187"/>
      <c r="H243" s="188"/>
      <c r="I243" s="188"/>
      <c r="J243" s="188"/>
      <c r="K243" s="188"/>
      <c r="L243" s="188"/>
      <c r="M243" s="188"/>
      <c r="N243" s="188"/>
      <c r="O243" s="188"/>
      <c r="P243" s="188"/>
      <c r="Q243" s="189"/>
      <c r="R243" s="192"/>
      <c r="S243" s="193"/>
      <c r="T243" s="187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9"/>
      <c r="AF243" s="205"/>
    </row>
    <row r="244" spans="1:32" ht="13.5">
      <c r="A244" s="178" t="s">
        <v>92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205"/>
    </row>
    <row r="245" spans="2:32" ht="18" customHeight="1">
      <c r="B245" s="194" t="str">
        <f>$B$2</f>
        <v>第11回北海道高等学校体育連盟空知支部陸上競技選手権大会　個人申込書（様式２）</v>
      </c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F245" s="205"/>
    </row>
    <row r="246" spans="2:32" ht="19.5" customHeight="1">
      <c r="B246" s="195" t="s">
        <v>39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7"/>
      <c r="O246" s="198" t="s">
        <v>59</v>
      </c>
      <c r="P246" s="199"/>
      <c r="Q246" s="195" t="s">
        <v>40</v>
      </c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7"/>
      <c r="AF246" s="205"/>
    </row>
    <row r="247" spans="2:32" ht="31.5" customHeight="1">
      <c r="B247" s="202">
        <f>IF('選手データ入力'!G36="","",VLOOKUP(B249,'選手データ入力'!$A$2:$K$42,7,0))</f>
      </c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4"/>
      <c r="O247" s="200"/>
      <c r="P247" s="201"/>
      <c r="Q247" s="180" t="s">
        <v>38</v>
      </c>
      <c r="R247" s="181"/>
      <c r="S247" s="181"/>
      <c r="T247" s="181"/>
      <c r="U247" s="182"/>
      <c r="V247" s="202">
        <f>IF('選手データ入力'!J36="","",VLOOKUP(B249,'選手データ入力'!$A$2:$K$42,10,0))</f>
      </c>
      <c r="W247" s="203"/>
      <c r="X247" s="203"/>
      <c r="Y247" s="203"/>
      <c r="Z247" s="203"/>
      <c r="AA247" s="203"/>
      <c r="AB247" s="203"/>
      <c r="AC247" s="203"/>
      <c r="AD247" s="204"/>
      <c r="AF247" s="205"/>
    </row>
    <row r="248" spans="2:32" ht="18.75" customHeight="1">
      <c r="B248" s="180" t="s">
        <v>65</v>
      </c>
      <c r="C248" s="181"/>
      <c r="D248" s="181"/>
      <c r="E248" s="181"/>
      <c r="F248" s="182"/>
      <c r="G248" s="180" t="s">
        <v>41</v>
      </c>
      <c r="H248" s="181"/>
      <c r="I248" s="181"/>
      <c r="J248" s="181"/>
      <c r="K248" s="181"/>
      <c r="L248" s="181"/>
      <c r="M248" s="181"/>
      <c r="N248" s="181"/>
      <c r="O248" s="181"/>
      <c r="P248" s="181"/>
      <c r="Q248" s="182"/>
      <c r="R248" s="183" t="s">
        <v>1</v>
      </c>
      <c r="S248" s="183"/>
      <c r="T248" s="180" t="s">
        <v>42</v>
      </c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2"/>
      <c r="AF248" s="205"/>
    </row>
    <row r="249" spans="2:32" ht="27" customHeight="1">
      <c r="B249" s="184">
        <f>'一覧（様式１予備）'!$B$27</f>
      </c>
      <c r="C249" s="185"/>
      <c r="D249" s="185"/>
      <c r="E249" s="185"/>
      <c r="F249" s="186"/>
      <c r="G249" s="184">
        <f>IF(B247="","",VLOOKUP(B249,'選手データ入力'!$A$2:$K$42,2,0))</f>
      </c>
      <c r="H249" s="185"/>
      <c r="I249" s="185"/>
      <c r="J249" s="185"/>
      <c r="K249" s="185"/>
      <c r="L249" s="185"/>
      <c r="M249" s="185"/>
      <c r="N249" s="185"/>
      <c r="O249" s="185"/>
      <c r="P249" s="185"/>
      <c r="Q249" s="186"/>
      <c r="R249" s="190">
        <f>IF(B247="","",VLOOKUP(B249,'選手データ入力'!$A$2:$K$42,4,0))</f>
      </c>
      <c r="S249" s="191"/>
      <c r="T249" s="184">
        <f>IF(B249="","",'基本入力'!$B$10)</f>
      </c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6"/>
      <c r="AF249" s="205"/>
    </row>
    <row r="250" spans="2:32" ht="27" customHeight="1">
      <c r="B250" s="187"/>
      <c r="C250" s="188"/>
      <c r="D250" s="188"/>
      <c r="E250" s="188"/>
      <c r="F250" s="189"/>
      <c r="G250" s="187"/>
      <c r="H250" s="188"/>
      <c r="I250" s="188"/>
      <c r="J250" s="188"/>
      <c r="K250" s="188"/>
      <c r="L250" s="188"/>
      <c r="M250" s="188"/>
      <c r="N250" s="188"/>
      <c r="O250" s="188"/>
      <c r="P250" s="188"/>
      <c r="Q250" s="189"/>
      <c r="R250" s="192"/>
      <c r="S250" s="193"/>
      <c r="T250" s="187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9"/>
      <c r="AF250" s="205"/>
    </row>
    <row r="251" spans="1:32" ht="13.5">
      <c r="A251" s="178" t="s">
        <v>92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205"/>
    </row>
    <row r="252" spans="2:32" ht="18" customHeight="1">
      <c r="B252" s="194" t="str">
        <f>$B$2</f>
        <v>第11回北海道高等学校体育連盟空知支部陸上競技選手権大会　個人申込書（様式２）</v>
      </c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F252" s="205"/>
    </row>
    <row r="253" spans="2:32" ht="19.5" customHeight="1">
      <c r="B253" s="195" t="s">
        <v>39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7"/>
      <c r="O253" s="198" t="s">
        <v>59</v>
      </c>
      <c r="P253" s="199"/>
      <c r="Q253" s="195" t="s">
        <v>40</v>
      </c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7"/>
      <c r="AF253" s="205"/>
    </row>
    <row r="254" spans="2:32" ht="31.5" customHeight="1">
      <c r="B254" s="202">
        <f>IF('選手データ入力'!G37="","",VLOOKUP(B256,'選手データ入力'!$A$2:$K$42,7,0))</f>
      </c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4"/>
      <c r="O254" s="200"/>
      <c r="P254" s="201"/>
      <c r="Q254" s="180" t="s">
        <v>38</v>
      </c>
      <c r="R254" s="181"/>
      <c r="S254" s="181"/>
      <c r="T254" s="181"/>
      <c r="U254" s="182"/>
      <c r="V254" s="202">
        <f>IF('選手データ入力'!J37="","",VLOOKUP(B256,'選手データ入力'!$A$2:$K$42,10,0))</f>
      </c>
      <c r="W254" s="203"/>
      <c r="X254" s="203"/>
      <c r="Y254" s="203"/>
      <c r="Z254" s="203"/>
      <c r="AA254" s="203"/>
      <c r="AB254" s="203"/>
      <c r="AC254" s="203"/>
      <c r="AD254" s="204"/>
      <c r="AF254" s="205"/>
    </row>
    <row r="255" spans="2:32" ht="18.75" customHeight="1">
      <c r="B255" s="180" t="s">
        <v>65</v>
      </c>
      <c r="C255" s="181"/>
      <c r="D255" s="181"/>
      <c r="E255" s="181"/>
      <c r="F255" s="182"/>
      <c r="G255" s="180" t="s">
        <v>41</v>
      </c>
      <c r="H255" s="181"/>
      <c r="I255" s="181"/>
      <c r="J255" s="181"/>
      <c r="K255" s="181"/>
      <c r="L255" s="181"/>
      <c r="M255" s="181"/>
      <c r="N255" s="181"/>
      <c r="O255" s="181"/>
      <c r="P255" s="181"/>
      <c r="Q255" s="182"/>
      <c r="R255" s="183" t="s">
        <v>1</v>
      </c>
      <c r="S255" s="183"/>
      <c r="T255" s="180" t="s">
        <v>42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2"/>
      <c r="AF255" s="205"/>
    </row>
    <row r="256" spans="2:32" ht="27" customHeight="1">
      <c r="B256" s="184">
        <f>'一覧（様式１予備）'!$B$28</f>
      </c>
      <c r="C256" s="185"/>
      <c r="D256" s="185"/>
      <c r="E256" s="185"/>
      <c r="F256" s="186"/>
      <c r="G256" s="184">
        <f>IF(B254="","",VLOOKUP(B256,'選手データ入力'!$A$2:$K$42,2,0))</f>
      </c>
      <c r="H256" s="185"/>
      <c r="I256" s="185"/>
      <c r="J256" s="185"/>
      <c r="K256" s="185"/>
      <c r="L256" s="185"/>
      <c r="M256" s="185"/>
      <c r="N256" s="185"/>
      <c r="O256" s="185"/>
      <c r="P256" s="185"/>
      <c r="Q256" s="186"/>
      <c r="R256" s="190">
        <f>IF(B254="","",VLOOKUP(B256,'選手データ入力'!$A$2:$K$42,4,0))</f>
      </c>
      <c r="S256" s="191"/>
      <c r="T256" s="184">
        <f>IF(B256="","",'基本入力'!$B$10)</f>
      </c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6"/>
      <c r="AF256" s="205"/>
    </row>
    <row r="257" spans="2:32" ht="27" customHeight="1">
      <c r="B257" s="187"/>
      <c r="C257" s="188"/>
      <c r="D257" s="188"/>
      <c r="E257" s="188"/>
      <c r="F257" s="189"/>
      <c r="G257" s="187"/>
      <c r="H257" s="188"/>
      <c r="I257" s="188"/>
      <c r="J257" s="188"/>
      <c r="K257" s="188"/>
      <c r="L257" s="188"/>
      <c r="M257" s="188"/>
      <c r="N257" s="188"/>
      <c r="O257" s="188"/>
      <c r="P257" s="188"/>
      <c r="Q257" s="189"/>
      <c r="R257" s="192"/>
      <c r="S257" s="193"/>
      <c r="T257" s="187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9"/>
      <c r="AF257" s="205"/>
    </row>
    <row r="258" spans="1:32" ht="13.5" customHeight="1">
      <c r="A258" s="178" t="s">
        <v>92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205"/>
    </row>
    <row r="260" spans="1:32" ht="13.5" customHeight="1">
      <c r="A260" s="178" t="s">
        <v>92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205" t="s">
        <v>54</v>
      </c>
    </row>
    <row r="261" spans="2:32" ht="17.25">
      <c r="B261" s="194" t="str">
        <f>$B$2</f>
        <v>第11回北海道高等学校体育連盟空知支部陸上競技選手権大会　個人申込書（様式２）</v>
      </c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F261" s="205"/>
    </row>
    <row r="262" spans="2:32" s="19" customFormat="1" ht="18.75" customHeight="1">
      <c r="B262" s="195" t="s">
        <v>39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7"/>
      <c r="O262" s="198" t="s">
        <v>59</v>
      </c>
      <c r="P262" s="199"/>
      <c r="Q262" s="195" t="s">
        <v>40</v>
      </c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7"/>
      <c r="AF262" s="205"/>
    </row>
    <row r="263" spans="2:32" ht="31.5" customHeight="1">
      <c r="B263" s="202">
        <f>IF('選手データ入力'!G38="","",VLOOKUP(B265,'選手データ入力'!$A$2:$K$42,7,0))</f>
      </c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4"/>
      <c r="O263" s="200"/>
      <c r="P263" s="201"/>
      <c r="Q263" s="180" t="s">
        <v>38</v>
      </c>
      <c r="R263" s="181"/>
      <c r="S263" s="181"/>
      <c r="T263" s="181"/>
      <c r="U263" s="182"/>
      <c r="V263" s="202">
        <f>IF('選手データ入力'!J39="","",VLOOKUP(B265,'選手データ入力'!$A$2:$K$42,10,0))</f>
      </c>
      <c r="W263" s="203"/>
      <c r="X263" s="203"/>
      <c r="Y263" s="203"/>
      <c r="Z263" s="203"/>
      <c r="AA263" s="203"/>
      <c r="AB263" s="203"/>
      <c r="AC263" s="203"/>
      <c r="AD263" s="204"/>
      <c r="AF263" s="205"/>
    </row>
    <row r="264" spans="2:32" ht="18.75" customHeight="1">
      <c r="B264" s="180" t="s">
        <v>65</v>
      </c>
      <c r="C264" s="181"/>
      <c r="D264" s="181"/>
      <c r="E264" s="181"/>
      <c r="F264" s="182"/>
      <c r="G264" s="180" t="s">
        <v>41</v>
      </c>
      <c r="H264" s="181"/>
      <c r="I264" s="181"/>
      <c r="J264" s="181"/>
      <c r="K264" s="181"/>
      <c r="L264" s="181"/>
      <c r="M264" s="181"/>
      <c r="N264" s="181"/>
      <c r="O264" s="181"/>
      <c r="P264" s="181"/>
      <c r="Q264" s="182"/>
      <c r="R264" s="183" t="s">
        <v>1</v>
      </c>
      <c r="S264" s="183"/>
      <c r="T264" s="180" t="s">
        <v>42</v>
      </c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2"/>
      <c r="AF264" s="205"/>
    </row>
    <row r="265" spans="2:32" ht="27" customHeight="1">
      <c r="B265" s="184">
        <f>'一覧（様式１予備）'!$B$29</f>
      </c>
      <c r="C265" s="185"/>
      <c r="D265" s="185"/>
      <c r="E265" s="185"/>
      <c r="F265" s="186"/>
      <c r="G265" s="184">
        <f>IF(B263="","",VLOOKUP(B265,'選手データ入力'!$A$2:$K$42,2,0))</f>
      </c>
      <c r="H265" s="185"/>
      <c r="I265" s="185"/>
      <c r="J265" s="185"/>
      <c r="K265" s="185"/>
      <c r="L265" s="185"/>
      <c r="M265" s="185"/>
      <c r="N265" s="185"/>
      <c r="O265" s="185"/>
      <c r="P265" s="185"/>
      <c r="Q265" s="186"/>
      <c r="R265" s="190">
        <f>IF(B263="","",VLOOKUP(B265,'選手データ入力'!$A$2:$K$42,4,0))</f>
      </c>
      <c r="S265" s="191"/>
      <c r="T265" s="184">
        <f>IF(B265="","",'基本入力'!$B$10)</f>
      </c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6"/>
      <c r="AF265" s="205"/>
    </row>
    <row r="266" spans="2:32" ht="27" customHeight="1">
      <c r="B266" s="187"/>
      <c r="C266" s="188"/>
      <c r="D266" s="188"/>
      <c r="E266" s="188"/>
      <c r="F266" s="189"/>
      <c r="G266" s="187"/>
      <c r="H266" s="188"/>
      <c r="I266" s="188"/>
      <c r="J266" s="188"/>
      <c r="K266" s="188"/>
      <c r="L266" s="188"/>
      <c r="M266" s="188"/>
      <c r="N266" s="188"/>
      <c r="O266" s="188"/>
      <c r="P266" s="188"/>
      <c r="Q266" s="189"/>
      <c r="R266" s="192"/>
      <c r="S266" s="193"/>
      <c r="T266" s="187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9"/>
      <c r="AF266" s="205"/>
    </row>
    <row r="267" spans="1:32" ht="13.5">
      <c r="A267" s="178" t="s">
        <v>92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205"/>
    </row>
    <row r="268" spans="2:32" ht="17.25">
      <c r="B268" s="194" t="str">
        <f>$B$2</f>
        <v>第11回北海道高等学校体育連盟空知支部陸上競技選手権大会　個人申込書（様式２）</v>
      </c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F268" s="205"/>
    </row>
    <row r="269" spans="2:32" ht="18.75" customHeight="1">
      <c r="B269" s="195" t="s">
        <v>39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7"/>
      <c r="O269" s="198" t="s">
        <v>59</v>
      </c>
      <c r="P269" s="199"/>
      <c r="Q269" s="195" t="s">
        <v>40</v>
      </c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7"/>
      <c r="AF269" s="205"/>
    </row>
    <row r="270" spans="2:32" ht="31.5" customHeight="1">
      <c r="B270" s="202">
        <f>IF('選手データ入力'!G39="","",VLOOKUP(B272,'選手データ入力'!$A$2:$K$42,7,0))</f>
      </c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4"/>
      <c r="O270" s="200"/>
      <c r="P270" s="201"/>
      <c r="Q270" s="180" t="s">
        <v>38</v>
      </c>
      <c r="R270" s="181"/>
      <c r="S270" s="181"/>
      <c r="T270" s="181"/>
      <c r="U270" s="182"/>
      <c r="V270" s="202">
        <f>IF('選手データ入力'!J39="","",VLOOKUP(B272,'選手データ入力'!$A$2:$K$42,10,0))</f>
      </c>
      <c r="W270" s="203"/>
      <c r="X270" s="203"/>
      <c r="Y270" s="203"/>
      <c r="Z270" s="203"/>
      <c r="AA270" s="203"/>
      <c r="AB270" s="203"/>
      <c r="AC270" s="203"/>
      <c r="AD270" s="204"/>
      <c r="AF270" s="205"/>
    </row>
    <row r="271" spans="2:32" ht="18.75" customHeight="1">
      <c r="B271" s="180" t="s">
        <v>65</v>
      </c>
      <c r="C271" s="181"/>
      <c r="D271" s="181"/>
      <c r="E271" s="181"/>
      <c r="F271" s="182"/>
      <c r="G271" s="180" t="s">
        <v>41</v>
      </c>
      <c r="H271" s="181"/>
      <c r="I271" s="181"/>
      <c r="J271" s="181"/>
      <c r="K271" s="181"/>
      <c r="L271" s="181"/>
      <c r="M271" s="181"/>
      <c r="N271" s="181"/>
      <c r="O271" s="181"/>
      <c r="P271" s="181"/>
      <c r="Q271" s="182"/>
      <c r="R271" s="183" t="s">
        <v>1</v>
      </c>
      <c r="S271" s="183"/>
      <c r="T271" s="180" t="s">
        <v>42</v>
      </c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2"/>
      <c r="AF271" s="205"/>
    </row>
    <row r="272" spans="2:32" ht="27" customHeight="1">
      <c r="B272" s="184">
        <f>'一覧（様式１予備）'!$B$30</f>
      </c>
      <c r="C272" s="185"/>
      <c r="D272" s="185"/>
      <c r="E272" s="185"/>
      <c r="F272" s="186"/>
      <c r="G272" s="184">
        <f>IF(B270="","",VLOOKUP(B272,'選手データ入力'!$A$2:$K$42,2,0))</f>
      </c>
      <c r="H272" s="185"/>
      <c r="I272" s="185"/>
      <c r="J272" s="185"/>
      <c r="K272" s="185"/>
      <c r="L272" s="185"/>
      <c r="M272" s="185"/>
      <c r="N272" s="185"/>
      <c r="O272" s="185"/>
      <c r="P272" s="185"/>
      <c r="Q272" s="186"/>
      <c r="R272" s="190">
        <f>IF(B270="","",VLOOKUP(B272,'選手データ入力'!$A$2:$K$42,4,0))</f>
      </c>
      <c r="S272" s="191"/>
      <c r="T272" s="184">
        <f>IF(B272="","",'基本入力'!$B$10)</f>
      </c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6"/>
      <c r="AF272" s="205"/>
    </row>
    <row r="273" spans="2:32" ht="27" customHeight="1">
      <c r="B273" s="187"/>
      <c r="C273" s="188"/>
      <c r="D273" s="188"/>
      <c r="E273" s="188"/>
      <c r="F273" s="189"/>
      <c r="G273" s="187"/>
      <c r="H273" s="188"/>
      <c r="I273" s="188"/>
      <c r="J273" s="188"/>
      <c r="K273" s="188"/>
      <c r="L273" s="188"/>
      <c r="M273" s="188"/>
      <c r="N273" s="188"/>
      <c r="O273" s="188"/>
      <c r="P273" s="188"/>
      <c r="Q273" s="189"/>
      <c r="R273" s="192"/>
      <c r="S273" s="193"/>
      <c r="T273" s="187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9"/>
      <c r="AF273" s="205"/>
    </row>
    <row r="274" spans="1:32" ht="13.5">
      <c r="A274" s="178" t="s">
        <v>92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205"/>
    </row>
    <row r="275" spans="2:32" ht="17.25">
      <c r="B275" s="194" t="str">
        <f>$B$2</f>
        <v>第11回北海道高等学校体育連盟空知支部陸上競技選手権大会　個人申込書（様式２）</v>
      </c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F275" s="205"/>
    </row>
    <row r="276" spans="2:32" ht="18.75" customHeight="1">
      <c r="B276" s="195" t="s">
        <v>39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7"/>
      <c r="O276" s="198" t="s">
        <v>59</v>
      </c>
      <c r="P276" s="199"/>
      <c r="Q276" s="195" t="s">
        <v>40</v>
      </c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7"/>
      <c r="AF276" s="205"/>
    </row>
    <row r="277" spans="2:32" ht="31.5" customHeight="1">
      <c r="B277" s="202">
        <f>IF('選手データ入力'!G40="","",VLOOKUP(B279,'選手データ入力'!$A$2:$K$42,7,0))</f>
      </c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4"/>
      <c r="O277" s="200"/>
      <c r="P277" s="201"/>
      <c r="Q277" s="180" t="s">
        <v>38</v>
      </c>
      <c r="R277" s="181"/>
      <c r="S277" s="181"/>
      <c r="T277" s="181"/>
      <c r="U277" s="182"/>
      <c r="V277" s="202">
        <f>IF('選手データ入力'!J40="","",VLOOKUP(B279,'選手データ入力'!$A$2:$K$42,10,0))</f>
      </c>
      <c r="W277" s="203"/>
      <c r="X277" s="203"/>
      <c r="Y277" s="203"/>
      <c r="Z277" s="203"/>
      <c r="AA277" s="203"/>
      <c r="AB277" s="203"/>
      <c r="AC277" s="203"/>
      <c r="AD277" s="204"/>
      <c r="AF277" s="205"/>
    </row>
    <row r="278" spans="2:32" ht="18.75" customHeight="1">
      <c r="B278" s="180" t="s">
        <v>65</v>
      </c>
      <c r="C278" s="181"/>
      <c r="D278" s="181"/>
      <c r="E278" s="181"/>
      <c r="F278" s="182"/>
      <c r="G278" s="180" t="s">
        <v>41</v>
      </c>
      <c r="H278" s="181"/>
      <c r="I278" s="181"/>
      <c r="J278" s="181"/>
      <c r="K278" s="181"/>
      <c r="L278" s="181"/>
      <c r="M278" s="181"/>
      <c r="N278" s="181"/>
      <c r="O278" s="181"/>
      <c r="P278" s="181"/>
      <c r="Q278" s="182"/>
      <c r="R278" s="183" t="s">
        <v>1</v>
      </c>
      <c r="S278" s="183"/>
      <c r="T278" s="180" t="s">
        <v>42</v>
      </c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2"/>
      <c r="AF278" s="205"/>
    </row>
    <row r="279" spans="2:32" ht="27" customHeight="1">
      <c r="B279" s="184">
        <f>'一覧（様式１予備）'!$B$31</f>
      </c>
      <c r="C279" s="185"/>
      <c r="D279" s="185"/>
      <c r="E279" s="185"/>
      <c r="F279" s="186"/>
      <c r="G279" s="184">
        <f>IF(B277="","",VLOOKUP(B279,'選手データ入力'!$A$2:$K$42,2,0))</f>
      </c>
      <c r="H279" s="185"/>
      <c r="I279" s="185"/>
      <c r="J279" s="185"/>
      <c r="K279" s="185"/>
      <c r="L279" s="185"/>
      <c r="M279" s="185"/>
      <c r="N279" s="185"/>
      <c r="O279" s="185"/>
      <c r="P279" s="185"/>
      <c r="Q279" s="186"/>
      <c r="R279" s="190">
        <f>IF(B277="","",VLOOKUP(B279,'選手データ入力'!$A$2:$K$42,4,0))</f>
      </c>
      <c r="S279" s="191"/>
      <c r="T279" s="184">
        <f>IF(B279="","",'基本入力'!$B$10)</f>
      </c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6"/>
      <c r="AF279" s="205"/>
    </row>
    <row r="280" spans="2:32" ht="27" customHeight="1">
      <c r="B280" s="187"/>
      <c r="C280" s="188"/>
      <c r="D280" s="188"/>
      <c r="E280" s="188"/>
      <c r="F280" s="189"/>
      <c r="G280" s="187"/>
      <c r="H280" s="188"/>
      <c r="I280" s="188"/>
      <c r="J280" s="188"/>
      <c r="K280" s="188"/>
      <c r="L280" s="188"/>
      <c r="M280" s="188"/>
      <c r="N280" s="188"/>
      <c r="O280" s="188"/>
      <c r="P280" s="188"/>
      <c r="Q280" s="189"/>
      <c r="R280" s="192"/>
      <c r="S280" s="193"/>
      <c r="T280" s="187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9"/>
      <c r="AF280" s="205"/>
    </row>
    <row r="281" spans="1:32" ht="13.5">
      <c r="A281" s="178" t="s">
        <v>92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205"/>
    </row>
    <row r="282" spans="2:32" ht="18" customHeight="1">
      <c r="B282" s="194" t="str">
        <f>$B$2</f>
        <v>第11回北海道高等学校体育連盟空知支部陸上競技選手権大会　個人申込書（様式２）</v>
      </c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F282" s="205"/>
    </row>
    <row r="283" spans="2:32" ht="19.5" customHeight="1">
      <c r="B283" s="195" t="s">
        <v>39</v>
      </c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7"/>
      <c r="O283" s="198" t="s">
        <v>59</v>
      </c>
      <c r="P283" s="199"/>
      <c r="Q283" s="195" t="s">
        <v>40</v>
      </c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7"/>
      <c r="AF283" s="205"/>
    </row>
    <row r="284" spans="2:32" ht="31.5" customHeight="1">
      <c r="B284" s="202">
        <f>IF('選手データ入力'!G41="","",VLOOKUP(B286,'選手データ入力'!$A$2:$K$42,7,0))</f>
      </c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4"/>
      <c r="O284" s="200"/>
      <c r="P284" s="201"/>
      <c r="Q284" s="180" t="s">
        <v>38</v>
      </c>
      <c r="R284" s="181"/>
      <c r="S284" s="181"/>
      <c r="T284" s="181"/>
      <c r="U284" s="182"/>
      <c r="V284" s="202">
        <f>IF('選手データ入力'!J41="","",VLOOKUP(B286,'選手データ入力'!$A$2:$K$42,10,0))</f>
      </c>
      <c r="W284" s="203"/>
      <c r="X284" s="203"/>
      <c r="Y284" s="203"/>
      <c r="Z284" s="203"/>
      <c r="AA284" s="203"/>
      <c r="AB284" s="203"/>
      <c r="AC284" s="203"/>
      <c r="AD284" s="204"/>
      <c r="AF284" s="205"/>
    </row>
    <row r="285" spans="2:32" ht="18.75" customHeight="1">
      <c r="B285" s="180" t="s">
        <v>65</v>
      </c>
      <c r="C285" s="181"/>
      <c r="D285" s="181"/>
      <c r="E285" s="181"/>
      <c r="F285" s="182"/>
      <c r="G285" s="180" t="s">
        <v>41</v>
      </c>
      <c r="H285" s="181"/>
      <c r="I285" s="181"/>
      <c r="J285" s="181"/>
      <c r="K285" s="181"/>
      <c r="L285" s="181"/>
      <c r="M285" s="181"/>
      <c r="N285" s="181"/>
      <c r="O285" s="181"/>
      <c r="P285" s="181"/>
      <c r="Q285" s="182"/>
      <c r="R285" s="183" t="s">
        <v>1</v>
      </c>
      <c r="S285" s="183"/>
      <c r="T285" s="180" t="s">
        <v>42</v>
      </c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2"/>
      <c r="AF285" s="205"/>
    </row>
    <row r="286" spans="2:32" ht="27" customHeight="1">
      <c r="B286" s="184">
        <f>'一覧（様式１予備）'!$B$32</f>
      </c>
      <c r="C286" s="185"/>
      <c r="D286" s="185"/>
      <c r="E286" s="185"/>
      <c r="F286" s="186"/>
      <c r="G286" s="184">
        <f>IF(B284="","",VLOOKUP(B286,'選手データ入力'!$A$2:$K$42,2,0))</f>
      </c>
      <c r="H286" s="185"/>
      <c r="I286" s="185"/>
      <c r="J286" s="185"/>
      <c r="K286" s="185"/>
      <c r="L286" s="185"/>
      <c r="M286" s="185"/>
      <c r="N286" s="185"/>
      <c r="O286" s="185"/>
      <c r="P286" s="185"/>
      <c r="Q286" s="186"/>
      <c r="R286" s="190">
        <f>IF(B284="","",VLOOKUP(B286,'選手データ入力'!$A$2:$K$42,4,0))</f>
      </c>
      <c r="S286" s="191"/>
      <c r="T286" s="184">
        <f>IF(B286="","",'基本入力'!$B$10)</f>
      </c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6"/>
      <c r="AF286" s="205"/>
    </row>
    <row r="287" spans="2:32" ht="27" customHeight="1">
      <c r="B287" s="187"/>
      <c r="C287" s="188"/>
      <c r="D287" s="188"/>
      <c r="E287" s="188"/>
      <c r="F287" s="189"/>
      <c r="G287" s="187"/>
      <c r="H287" s="188"/>
      <c r="I287" s="188"/>
      <c r="J287" s="188"/>
      <c r="K287" s="188"/>
      <c r="L287" s="188"/>
      <c r="M287" s="188"/>
      <c r="N287" s="188"/>
      <c r="O287" s="188"/>
      <c r="P287" s="188"/>
      <c r="Q287" s="189"/>
      <c r="R287" s="192"/>
      <c r="S287" s="193"/>
      <c r="T287" s="187"/>
      <c r="U287" s="188"/>
      <c r="V287" s="188"/>
      <c r="W287" s="188"/>
      <c r="X287" s="188"/>
      <c r="Y287" s="188"/>
      <c r="Z287" s="188"/>
      <c r="AA287" s="188"/>
      <c r="AB287" s="188"/>
      <c r="AC287" s="188"/>
      <c r="AD287" s="189"/>
      <c r="AF287" s="205"/>
    </row>
    <row r="288" spans="1:32" ht="13.5">
      <c r="A288" s="178" t="s">
        <v>92</v>
      </c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205"/>
    </row>
    <row r="289" spans="2:32" ht="18" customHeight="1">
      <c r="B289" s="194" t="str">
        <f>$B$2</f>
        <v>第11回北海道高等学校体育連盟空知支部陸上競技選手権大会　個人申込書（様式２）</v>
      </c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F289" s="205"/>
    </row>
    <row r="290" spans="2:32" ht="19.5" customHeight="1">
      <c r="B290" s="195" t="s">
        <v>39</v>
      </c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7"/>
      <c r="O290" s="198" t="s">
        <v>59</v>
      </c>
      <c r="P290" s="199"/>
      <c r="Q290" s="195" t="s">
        <v>40</v>
      </c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7"/>
      <c r="AF290" s="205"/>
    </row>
    <row r="291" spans="2:32" ht="31.5" customHeight="1">
      <c r="B291" s="202">
        <f>IF('選手データ入力'!G42="","",VLOOKUP(B293,'選手データ入力'!$A$2:$K$42,7,0))</f>
      </c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4"/>
      <c r="O291" s="200"/>
      <c r="P291" s="201"/>
      <c r="Q291" s="180" t="s">
        <v>38</v>
      </c>
      <c r="R291" s="181"/>
      <c r="S291" s="181"/>
      <c r="T291" s="181"/>
      <c r="U291" s="182"/>
      <c r="V291" s="202">
        <f>IF('選手データ入力'!J42="","",VLOOKUP(B293,'選手データ入力'!$A$2:$K$42,10,0))</f>
      </c>
      <c r="W291" s="203"/>
      <c r="X291" s="203"/>
      <c r="Y291" s="203"/>
      <c r="Z291" s="203"/>
      <c r="AA291" s="203"/>
      <c r="AB291" s="203"/>
      <c r="AC291" s="203"/>
      <c r="AD291" s="204"/>
      <c r="AF291" s="205"/>
    </row>
    <row r="292" spans="2:32" ht="18.75" customHeight="1">
      <c r="B292" s="180" t="s">
        <v>65</v>
      </c>
      <c r="C292" s="181"/>
      <c r="D292" s="181"/>
      <c r="E292" s="181"/>
      <c r="F292" s="182"/>
      <c r="G292" s="180" t="s">
        <v>41</v>
      </c>
      <c r="H292" s="181"/>
      <c r="I292" s="181"/>
      <c r="J292" s="181"/>
      <c r="K292" s="181"/>
      <c r="L292" s="181"/>
      <c r="M292" s="181"/>
      <c r="N292" s="181"/>
      <c r="O292" s="181"/>
      <c r="P292" s="181"/>
      <c r="Q292" s="182"/>
      <c r="R292" s="183" t="s">
        <v>1</v>
      </c>
      <c r="S292" s="183"/>
      <c r="T292" s="180" t="s">
        <v>42</v>
      </c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2"/>
      <c r="AF292" s="205"/>
    </row>
    <row r="293" spans="2:32" ht="27" customHeight="1">
      <c r="B293" s="184">
        <f>'一覧（様式１予備）'!$B$33</f>
      </c>
      <c r="C293" s="185"/>
      <c r="D293" s="185"/>
      <c r="E293" s="185"/>
      <c r="F293" s="186"/>
      <c r="G293" s="184">
        <f>IF(B291="","",VLOOKUP(B293,'選手データ入力'!$A$2:$K$42,2,0))</f>
      </c>
      <c r="H293" s="185"/>
      <c r="I293" s="185"/>
      <c r="J293" s="185"/>
      <c r="K293" s="185"/>
      <c r="L293" s="185"/>
      <c r="M293" s="185"/>
      <c r="N293" s="185"/>
      <c r="O293" s="185"/>
      <c r="P293" s="185"/>
      <c r="Q293" s="186"/>
      <c r="R293" s="190">
        <f>IF(B291="","",VLOOKUP(B293,'選手データ入力'!$A$2:$K$42,4,0))</f>
      </c>
      <c r="S293" s="191"/>
      <c r="T293" s="184">
        <f>IF(B293="","",'基本入力'!$B$10)</f>
      </c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6"/>
      <c r="AF293" s="205"/>
    </row>
    <row r="294" spans="2:32" ht="27" customHeight="1">
      <c r="B294" s="187"/>
      <c r="C294" s="188"/>
      <c r="D294" s="188"/>
      <c r="E294" s="188"/>
      <c r="F294" s="189"/>
      <c r="G294" s="187"/>
      <c r="H294" s="188"/>
      <c r="I294" s="188"/>
      <c r="J294" s="188"/>
      <c r="K294" s="188"/>
      <c r="L294" s="188"/>
      <c r="M294" s="188"/>
      <c r="N294" s="188"/>
      <c r="O294" s="188"/>
      <c r="P294" s="188"/>
      <c r="Q294" s="189"/>
      <c r="R294" s="192"/>
      <c r="S294" s="193"/>
      <c r="T294" s="187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9"/>
      <c r="AF294" s="205"/>
    </row>
    <row r="295" spans="1:32" ht="13.5" customHeight="1">
      <c r="A295" s="178" t="s">
        <v>92</v>
      </c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205"/>
    </row>
  </sheetData>
  <sheetProtection/>
  <mergeCells count="656">
    <mergeCell ref="A1:AE1"/>
    <mergeCell ref="AF1:AF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5:S5"/>
    <mergeCell ref="T5:AD5"/>
    <mergeCell ref="B6:F7"/>
    <mergeCell ref="G6:Q7"/>
    <mergeCell ref="R6:S7"/>
    <mergeCell ref="T6:AD7"/>
    <mergeCell ref="A8:AE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R12:S12"/>
    <mergeCell ref="T12:AD12"/>
    <mergeCell ref="B13:F14"/>
    <mergeCell ref="G13:Q14"/>
    <mergeCell ref="R13:S14"/>
    <mergeCell ref="T13:AD14"/>
    <mergeCell ref="A15:AE15"/>
    <mergeCell ref="B16:AD16"/>
    <mergeCell ref="B17:N17"/>
    <mergeCell ref="O17:P18"/>
    <mergeCell ref="Q17:AD17"/>
    <mergeCell ref="B18:N18"/>
    <mergeCell ref="Q18:U18"/>
    <mergeCell ref="V18:AD18"/>
    <mergeCell ref="B19:F19"/>
    <mergeCell ref="G19:Q19"/>
    <mergeCell ref="R19:S19"/>
    <mergeCell ref="T19:AD19"/>
    <mergeCell ref="B20:F21"/>
    <mergeCell ref="G20:Q21"/>
    <mergeCell ref="R20:S21"/>
    <mergeCell ref="T20:AD21"/>
    <mergeCell ref="A22:AE22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A29:AE29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A36:AE36"/>
    <mergeCell ref="A38:AE38"/>
    <mergeCell ref="AF38:AF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2:S42"/>
    <mergeCell ref="T42:AD42"/>
    <mergeCell ref="B43:F44"/>
    <mergeCell ref="G43:Q44"/>
    <mergeCell ref="R43:S44"/>
    <mergeCell ref="T43:AD44"/>
    <mergeCell ref="A45:AE4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R49:S49"/>
    <mergeCell ref="T49:AD49"/>
    <mergeCell ref="B50:F51"/>
    <mergeCell ref="G50:Q51"/>
    <mergeCell ref="R50:S51"/>
    <mergeCell ref="T50:AD51"/>
    <mergeCell ref="A52:AE52"/>
    <mergeCell ref="B53:AD53"/>
    <mergeCell ref="B54:N54"/>
    <mergeCell ref="O54:P55"/>
    <mergeCell ref="Q54:AD54"/>
    <mergeCell ref="B55:N55"/>
    <mergeCell ref="Q55:U55"/>
    <mergeCell ref="V55:AD55"/>
    <mergeCell ref="B56:F56"/>
    <mergeCell ref="G56:Q56"/>
    <mergeCell ref="R56:S56"/>
    <mergeCell ref="T56:AD56"/>
    <mergeCell ref="B57:F58"/>
    <mergeCell ref="G57:Q58"/>
    <mergeCell ref="R57:S58"/>
    <mergeCell ref="T57:AD58"/>
    <mergeCell ref="A59:AE59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A66:AE66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A73:AE73"/>
    <mergeCell ref="A75:AE75"/>
    <mergeCell ref="AF75:AF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79:S79"/>
    <mergeCell ref="T79:AD79"/>
    <mergeCell ref="B80:F81"/>
    <mergeCell ref="G80:Q81"/>
    <mergeCell ref="R80:S81"/>
    <mergeCell ref="T80:AD81"/>
    <mergeCell ref="A82:AE8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R86:S86"/>
    <mergeCell ref="T86:AD86"/>
    <mergeCell ref="B87:F88"/>
    <mergeCell ref="G87:Q88"/>
    <mergeCell ref="R87:S88"/>
    <mergeCell ref="T87:AD88"/>
    <mergeCell ref="A89:AE89"/>
    <mergeCell ref="B90:AD90"/>
    <mergeCell ref="B91:N91"/>
    <mergeCell ref="O91:P92"/>
    <mergeCell ref="Q91:AD91"/>
    <mergeCell ref="B92:N92"/>
    <mergeCell ref="Q92:U92"/>
    <mergeCell ref="V92:AD92"/>
    <mergeCell ref="B93:F93"/>
    <mergeCell ref="G93:Q93"/>
    <mergeCell ref="R93:S93"/>
    <mergeCell ref="T93:AD93"/>
    <mergeCell ref="B94:F95"/>
    <mergeCell ref="G94:Q95"/>
    <mergeCell ref="R94:S95"/>
    <mergeCell ref="T94:AD95"/>
    <mergeCell ref="A96:AE96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103:AE103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10:AE110"/>
    <mergeCell ref="A112:AE112"/>
    <mergeCell ref="AF112:AF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A119:AE11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A126:AE126"/>
    <mergeCell ref="B127:AD127"/>
    <mergeCell ref="B128:N128"/>
    <mergeCell ref="O128:P129"/>
    <mergeCell ref="Q128:AD128"/>
    <mergeCell ref="B129:N129"/>
    <mergeCell ref="Q129:U129"/>
    <mergeCell ref="V129:AD129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33:AE133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40:AE140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7:AE147"/>
    <mergeCell ref="A149:AE149"/>
    <mergeCell ref="AF149:AF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53:S153"/>
    <mergeCell ref="T153:AD153"/>
    <mergeCell ref="B154:F155"/>
    <mergeCell ref="G154:Q155"/>
    <mergeCell ref="R154:S155"/>
    <mergeCell ref="T154:AD155"/>
    <mergeCell ref="A156:AE15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A163:AE163"/>
    <mergeCell ref="B164:AD164"/>
    <mergeCell ref="B165:N165"/>
    <mergeCell ref="O165:P166"/>
    <mergeCell ref="Q165:AD165"/>
    <mergeCell ref="B166:N166"/>
    <mergeCell ref="Q166:U166"/>
    <mergeCell ref="V166:AD166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70:AE170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7:AE177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84:AE184"/>
    <mergeCell ref="A186:AE186"/>
    <mergeCell ref="AF186:AF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0:S190"/>
    <mergeCell ref="T190:AD190"/>
    <mergeCell ref="B191:F192"/>
    <mergeCell ref="G191:Q192"/>
    <mergeCell ref="R191:S192"/>
    <mergeCell ref="T191:AD192"/>
    <mergeCell ref="A193:AE19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A200:AE200"/>
    <mergeCell ref="B201:AD201"/>
    <mergeCell ref="B202:N202"/>
    <mergeCell ref="O202:P203"/>
    <mergeCell ref="Q202:AD202"/>
    <mergeCell ref="B203:N203"/>
    <mergeCell ref="Q203:U203"/>
    <mergeCell ref="V203:AD20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7:AE207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14:AE214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21:AE221"/>
    <mergeCell ref="A223:AE223"/>
    <mergeCell ref="AF223:AF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A230:AE23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A237:AE237"/>
    <mergeCell ref="B238:AD238"/>
    <mergeCell ref="B239:N239"/>
    <mergeCell ref="O239:P240"/>
    <mergeCell ref="Q239:AD239"/>
    <mergeCell ref="B240:N240"/>
    <mergeCell ref="Q240:U240"/>
    <mergeCell ref="V240:AD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44:AE244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51:AE251"/>
    <mergeCell ref="B252:AD252"/>
    <mergeCell ref="B253:N253"/>
    <mergeCell ref="O253:P254"/>
    <mergeCell ref="Q253:AD253"/>
    <mergeCell ref="B254:N254"/>
    <mergeCell ref="Q254:U254"/>
    <mergeCell ref="V254:AD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8:AE258"/>
    <mergeCell ref="A260:AE260"/>
    <mergeCell ref="AF260:AF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A267:AE267"/>
    <mergeCell ref="B268:AD268"/>
    <mergeCell ref="B269:N269"/>
    <mergeCell ref="O269:P270"/>
    <mergeCell ref="Q269:AD269"/>
    <mergeCell ref="B270:N270"/>
    <mergeCell ref="Q270:U270"/>
    <mergeCell ref="V270:AD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274:AE274"/>
    <mergeCell ref="B275:AD275"/>
    <mergeCell ref="B276:N276"/>
    <mergeCell ref="O276:P277"/>
    <mergeCell ref="Q276:AD276"/>
    <mergeCell ref="B277:N277"/>
    <mergeCell ref="Q277:U277"/>
    <mergeCell ref="V277:AD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81:AE281"/>
    <mergeCell ref="B282:AD282"/>
    <mergeCell ref="B283:N283"/>
    <mergeCell ref="O283:P284"/>
    <mergeCell ref="Q283:AD283"/>
    <mergeCell ref="B284:N284"/>
    <mergeCell ref="Q284:U284"/>
    <mergeCell ref="V284:AD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8:AE288"/>
    <mergeCell ref="B289:AD289"/>
    <mergeCell ref="B290:N290"/>
    <mergeCell ref="O290:P291"/>
    <mergeCell ref="Q290:AD290"/>
    <mergeCell ref="B291:N291"/>
    <mergeCell ref="Q291:U291"/>
    <mergeCell ref="V291:AD291"/>
    <mergeCell ref="A295:AE295"/>
    <mergeCell ref="B292:F292"/>
    <mergeCell ref="G292:Q292"/>
    <mergeCell ref="R292:S292"/>
    <mergeCell ref="T292:AD292"/>
    <mergeCell ref="B293:F294"/>
    <mergeCell ref="G293:Q294"/>
    <mergeCell ref="R293:S294"/>
    <mergeCell ref="T293:AD29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AF295"/>
  <sheetViews>
    <sheetView view="pageBreakPreview" zoomScaleSheetLayoutView="100" workbookViewId="0" topLeftCell="A1">
      <selection activeCell="B3" sqref="B3:N3"/>
    </sheetView>
  </sheetViews>
  <sheetFormatPr defaultColWidth="2.25390625" defaultRowHeight="13.5"/>
  <cols>
    <col min="1" max="5" width="2.25390625" style="18" customWidth="1"/>
    <col min="6" max="6" width="4.125" style="18" customWidth="1"/>
    <col min="7" max="13" width="2.25390625" style="18" customWidth="1"/>
    <col min="14" max="14" width="5.875" style="18" customWidth="1"/>
    <col min="15" max="16" width="2.25390625" style="18" customWidth="1"/>
    <col min="17" max="17" width="5.375" style="18" customWidth="1"/>
    <col min="18" max="18" width="2.25390625" style="18" customWidth="1"/>
    <col min="19" max="19" width="4.00390625" style="18" customWidth="1"/>
    <col min="20" max="28" width="2.25390625" style="18" customWidth="1"/>
    <col min="29" max="29" width="3.75390625" style="18" customWidth="1"/>
    <col min="30" max="30" width="2.375" style="18" customWidth="1"/>
    <col min="31" max="16384" width="2.25390625" style="18" customWidth="1"/>
  </cols>
  <sheetData>
    <row r="1" spans="1:32" ht="13.5">
      <c r="A1" s="178" t="s">
        <v>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211" t="s">
        <v>44</v>
      </c>
    </row>
    <row r="2" spans="2:32" ht="17.25">
      <c r="B2" s="194" t="s">
        <v>105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F2" s="211"/>
    </row>
    <row r="3" spans="2:32" s="19" customFormat="1" ht="18.75" customHeight="1">
      <c r="B3" s="195" t="s">
        <v>39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8" t="s">
        <v>59</v>
      </c>
      <c r="P3" s="199"/>
      <c r="Q3" s="195" t="s">
        <v>40</v>
      </c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7"/>
      <c r="AF3" s="211"/>
    </row>
    <row r="4" spans="2:32" ht="31.5" customHeight="1">
      <c r="B4" s="202">
        <f>IF('選手データ入力'!H3="","",VLOOKUP(B6,'選手データ入力'!$A$2:$K$42,8,0))</f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0"/>
      <c r="P4" s="201"/>
      <c r="Q4" s="180" t="s">
        <v>38</v>
      </c>
      <c r="R4" s="181"/>
      <c r="S4" s="181"/>
      <c r="T4" s="181"/>
      <c r="U4" s="182"/>
      <c r="V4" s="202">
        <f>IF('選手データ入力'!K3="","",VLOOKUP(B6,'選手データ入力'!$A$2:$K$42,11,0))</f>
      </c>
      <c r="W4" s="203"/>
      <c r="X4" s="203"/>
      <c r="Y4" s="203"/>
      <c r="Z4" s="203"/>
      <c r="AA4" s="203"/>
      <c r="AB4" s="203"/>
      <c r="AC4" s="203"/>
      <c r="AD4" s="204"/>
      <c r="AF4" s="211"/>
    </row>
    <row r="5" spans="2:32" ht="18.75" customHeight="1">
      <c r="B5" s="180" t="s">
        <v>65</v>
      </c>
      <c r="C5" s="181"/>
      <c r="D5" s="181"/>
      <c r="E5" s="181"/>
      <c r="F5" s="182"/>
      <c r="G5" s="180" t="s">
        <v>41</v>
      </c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180" t="s">
        <v>1</v>
      </c>
      <c r="S5" s="182"/>
      <c r="T5" s="180" t="s">
        <v>42</v>
      </c>
      <c r="U5" s="181"/>
      <c r="V5" s="181"/>
      <c r="W5" s="181"/>
      <c r="X5" s="181"/>
      <c r="Y5" s="181"/>
      <c r="Z5" s="181"/>
      <c r="AA5" s="181"/>
      <c r="AB5" s="181"/>
      <c r="AC5" s="181"/>
      <c r="AD5" s="182"/>
      <c r="AF5" s="211"/>
    </row>
    <row r="6" spans="2:32" ht="27" customHeight="1">
      <c r="B6" s="184">
        <f>'女子一覧（様式１）'!$B$14</f>
      </c>
      <c r="C6" s="185"/>
      <c r="D6" s="185"/>
      <c r="E6" s="185"/>
      <c r="F6" s="186"/>
      <c r="G6" s="184">
        <f>IF('選手データ入力'!B3="","",VLOOKUP(B6,'選手データ入力'!A2:K42,2,0))</f>
      </c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90">
        <f>IF('選手データ入力'!D3="","",VLOOKUP(B6,'選手データ入力'!A2:K42,4,0))</f>
      </c>
      <c r="S6" s="191"/>
      <c r="T6" s="184">
        <f>IF(B6="","",'基本入力'!$B$10)</f>
      </c>
      <c r="U6" s="185"/>
      <c r="V6" s="185"/>
      <c r="W6" s="185"/>
      <c r="X6" s="185"/>
      <c r="Y6" s="185"/>
      <c r="Z6" s="185"/>
      <c r="AA6" s="185"/>
      <c r="AB6" s="185"/>
      <c r="AC6" s="185"/>
      <c r="AD6" s="186"/>
      <c r="AF6" s="211"/>
    </row>
    <row r="7" spans="2:32" ht="27" customHeight="1">
      <c r="B7" s="187"/>
      <c r="C7" s="188"/>
      <c r="D7" s="188"/>
      <c r="E7" s="188"/>
      <c r="F7" s="189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92"/>
      <c r="S7" s="193"/>
      <c r="T7" s="187"/>
      <c r="U7" s="188"/>
      <c r="V7" s="188"/>
      <c r="W7" s="188"/>
      <c r="X7" s="188"/>
      <c r="Y7" s="188"/>
      <c r="Z7" s="188"/>
      <c r="AA7" s="188"/>
      <c r="AB7" s="188"/>
      <c r="AC7" s="188"/>
      <c r="AD7" s="189"/>
      <c r="AF7" s="211"/>
    </row>
    <row r="8" spans="1:32" ht="13.5">
      <c r="A8" s="178" t="s">
        <v>92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211"/>
    </row>
    <row r="9" spans="2:32" ht="17.25">
      <c r="B9" s="194" t="str">
        <f>$B$2</f>
        <v>第11回北海道高等学校体育連盟空知支部陸上競技選手権大会　個人申込書（様式２）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F9" s="211"/>
    </row>
    <row r="10" spans="2:32" ht="18.75" customHeight="1">
      <c r="B10" s="195" t="s">
        <v>39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198" t="s">
        <v>59</v>
      </c>
      <c r="P10" s="199"/>
      <c r="Q10" s="195" t="s">
        <v>40</v>
      </c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F10" s="211"/>
    </row>
    <row r="11" spans="2:32" ht="31.5" customHeight="1">
      <c r="B11" s="202">
        <f>IF('選手データ入力'!H4="","",VLOOKUP(B13,'選手データ入力'!$A$2:$K$42,8,0))</f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200"/>
      <c r="P11" s="201"/>
      <c r="Q11" s="180" t="s">
        <v>38</v>
      </c>
      <c r="R11" s="181"/>
      <c r="S11" s="181"/>
      <c r="T11" s="181"/>
      <c r="U11" s="182"/>
      <c r="V11" s="202">
        <f>IF('選手データ入力'!K4="","",VLOOKUP(B13,'選手データ入力'!$A$2:$K$42,11,0))</f>
      </c>
      <c r="W11" s="203"/>
      <c r="X11" s="203"/>
      <c r="Y11" s="203"/>
      <c r="Z11" s="203"/>
      <c r="AA11" s="203"/>
      <c r="AB11" s="203"/>
      <c r="AC11" s="203"/>
      <c r="AD11" s="204"/>
      <c r="AF11" s="211"/>
    </row>
    <row r="12" spans="2:32" ht="18.75" customHeight="1">
      <c r="B12" s="180" t="s">
        <v>65</v>
      </c>
      <c r="C12" s="181"/>
      <c r="D12" s="181"/>
      <c r="E12" s="181"/>
      <c r="F12" s="182"/>
      <c r="G12" s="180" t="s">
        <v>41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2"/>
      <c r="R12" s="180" t="s">
        <v>1</v>
      </c>
      <c r="S12" s="182"/>
      <c r="T12" s="180" t="s">
        <v>42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2"/>
      <c r="AF12" s="211"/>
    </row>
    <row r="13" spans="2:32" ht="27" customHeight="1">
      <c r="B13" s="184">
        <f>'女子一覧（様式１）'!$B$15</f>
      </c>
      <c r="C13" s="185"/>
      <c r="D13" s="185"/>
      <c r="E13" s="185"/>
      <c r="F13" s="186"/>
      <c r="G13" s="184">
        <f>IF(B11="","",VLOOKUP(B13,'選手データ入力'!$A$2:$K$42,2,0))</f>
      </c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R13" s="190">
        <f>IF(B11="","",VLOOKUP(B13,'選手データ入力'!$A$2:$K$42,4,0))</f>
      </c>
      <c r="S13" s="191"/>
      <c r="T13" s="184">
        <f>IF(B13="","",'基本入力'!$B$10)</f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6"/>
      <c r="AF13" s="211"/>
    </row>
    <row r="14" spans="2:32" ht="27" customHeight="1">
      <c r="B14" s="187"/>
      <c r="C14" s="188"/>
      <c r="D14" s="188"/>
      <c r="E14" s="188"/>
      <c r="F14" s="189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192"/>
      <c r="S14" s="193"/>
      <c r="T14" s="187"/>
      <c r="U14" s="188"/>
      <c r="V14" s="188"/>
      <c r="W14" s="188"/>
      <c r="X14" s="188"/>
      <c r="Y14" s="188"/>
      <c r="Z14" s="188"/>
      <c r="AA14" s="188"/>
      <c r="AB14" s="188"/>
      <c r="AC14" s="188"/>
      <c r="AD14" s="189"/>
      <c r="AF14" s="211"/>
    </row>
    <row r="15" spans="1:32" ht="13.5">
      <c r="A15" s="178" t="s">
        <v>92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211"/>
    </row>
    <row r="16" spans="2:32" ht="17.25">
      <c r="B16" s="194" t="str">
        <f>$B$2</f>
        <v>第11回北海道高等学校体育連盟空知支部陸上競技選手権大会　個人申込書（様式２）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F16" s="211"/>
    </row>
    <row r="17" spans="2:32" ht="18.75" customHeight="1">
      <c r="B17" s="195" t="s">
        <v>39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98" t="s">
        <v>59</v>
      </c>
      <c r="P17" s="199"/>
      <c r="Q17" s="195" t="s">
        <v>40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  <c r="AF17" s="211"/>
    </row>
    <row r="18" spans="2:32" ht="31.5" customHeight="1">
      <c r="B18" s="202">
        <f>IF('選手データ入力'!H5="","",VLOOKUP(B20,'選手データ入力'!$A$2:$K$42,8,0))</f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4"/>
      <c r="O18" s="200"/>
      <c r="P18" s="201"/>
      <c r="Q18" s="180" t="s">
        <v>38</v>
      </c>
      <c r="R18" s="181"/>
      <c r="S18" s="181"/>
      <c r="T18" s="181"/>
      <c r="U18" s="182"/>
      <c r="V18" s="202">
        <f>IF('選手データ入力'!K5="","",VLOOKUP(B20,'選手データ入力'!$A$2:$K$42,911,0))</f>
      </c>
      <c r="W18" s="203"/>
      <c r="X18" s="203"/>
      <c r="Y18" s="203"/>
      <c r="Z18" s="203"/>
      <c r="AA18" s="203"/>
      <c r="AB18" s="203"/>
      <c r="AC18" s="203"/>
      <c r="AD18" s="204"/>
      <c r="AF18" s="211"/>
    </row>
    <row r="19" spans="2:32" ht="18.75" customHeight="1">
      <c r="B19" s="180" t="s">
        <v>65</v>
      </c>
      <c r="C19" s="181"/>
      <c r="D19" s="181"/>
      <c r="E19" s="181"/>
      <c r="F19" s="182"/>
      <c r="G19" s="180" t="s">
        <v>41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183" t="s">
        <v>1</v>
      </c>
      <c r="S19" s="183"/>
      <c r="T19" s="180" t="s">
        <v>42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2"/>
      <c r="AF19" s="211"/>
    </row>
    <row r="20" spans="2:32" ht="27" customHeight="1">
      <c r="B20" s="184">
        <f>'女子一覧（様式１）'!$B$16</f>
      </c>
      <c r="C20" s="185"/>
      <c r="D20" s="185"/>
      <c r="E20" s="185"/>
      <c r="F20" s="186"/>
      <c r="G20" s="184">
        <f>IF(B18="","",VLOOKUP(B20,'選手データ入力'!$A$2:$K$42,2,0))</f>
      </c>
      <c r="H20" s="185"/>
      <c r="I20" s="185"/>
      <c r="J20" s="185"/>
      <c r="K20" s="185"/>
      <c r="L20" s="185"/>
      <c r="M20" s="185"/>
      <c r="N20" s="185"/>
      <c r="O20" s="185"/>
      <c r="P20" s="185"/>
      <c r="Q20" s="186"/>
      <c r="R20" s="190">
        <f>IF(B18="","",VLOOKUP(B20,'選手データ入力'!$A$2:$K$42,4,0))</f>
      </c>
      <c r="S20" s="191"/>
      <c r="T20" s="184">
        <f>IF(B20="","",'基本入力'!$B$10)</f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  <c r="AF20" s="211"/>
    </row>
    <row r="21" spans="2:32" ht="27" customHeight="1">
      <c r="B21" s="187"/>
      <c r="C21" s="188"/>
      <c r="D21" s="188"/>
      <c r="E21" s="188"/>
      <c r="F21" s="189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9"/>
      <c r="R21" s="192"/>
      <c r="S21" s="193"/>
      <c r="T21" s="187"/>
      <c r="U21" s="188"/>
      <c r="V21" s="188"/>
      <c r="W21" s="188"/>
      <c r="X21" s="188"/>
      <c r="Y21" s="188"/>
      <c r="Z21" s="188"/>
      <c r="AA21" s="188"/>
      <c r="AB21" s="188"/>
      <c r="AC21" s="188"/>
      <c r="AD21" s="189"/>
      <c r="AF21" s="211"/>
    </row>
    <row r="22" spans="1:32" ht="13.5">
      <c r="A22" s="178" t="s">
        <v>92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211"/>
    </row>
    <row r="23" spans="2:32" ht="18" customHeight="1">
      <c r="B23" s="194" t="str">
        <f>$B$2</f>
        <v>第11回北海道高等学校体育連盟空知支部陸上競技選手権大会　個人申込書（様式２）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F23" s="211"/>
    </row>
    <row r="24" spans="2:32" ht="19.5" customHeight="1">
      <c r="B24" s="195" t="s">
        <v>39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98" t="s">
        <v>59</v>
      </c>
      <c r="P24" s="199"/>
      <c r="Q24" s="195" t="s">
        <v>40</v>
      </c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  <c r="AF24" s="211"/>
    </row>
    <row r="25" spans="2:32" ht="31.5" customHeight="1">
      <c r="B25" s="202">
        <f>IF('選手データ入力'!H6="","",VLOOKUP(B27,'選手データ入力'!$A$2:$K$42,8,0))</f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200"/>
      <c r="P25" s="201"/>
      <c r="Q25" s="180" t="s">
        <v>38</v>
      </c>
      <c r="R25" s="181"/>
      <c r="S25" s="181"/>
      <c r="T25" s="181"/>
      <c r="U25" s="182"/>
      <c r="V25" s="202">
        <f>IF('選手データ入力'!K6="","",VLOOKUP(B27,'選手データ入力'!$A$2:$K$42,11,0))</f>
      </c>
      <c r="W25" s="203"/>
      <c r="X25" s="203"/>
      <c r="Y25" s="203"/>
      <c r="Z25" s="203"/>
      <c r="AA25" s="203"/>
      <c r="AB25" s="203"/>
      <c r="AC25" s="203"/>
      <c r="AD25" s="204"/>
      <c r="AF25" s="211"/>
    </row>
    <row r="26" spans="2:32" ht="18.75" customHeight="1">
      <c r="B26" s="180" t="s">
        <v>65</v>
      </c>
      <c r="C26" s="181"/>
      <c r="D26" s="181"/>
      <c r="E26" s="181"/>
      <c r="F26" s="182"/>
      <c r="G26" s="180" t="s">
        <v>41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183" t="s">
        <v>1</v>
      </c>
      <c r="S26" s="183"/>
      <c r="T26" s="180" t="s">
        <v>42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2"/>
      <c r="AF26" s="211"/>
    </row>
    <row r="27" spans="2:32" ht="27" customHeight="1">
      <c r="B27" s="184">
        <f>'女子一覧（様式１）'!$B$17</f>
      </c>
      <c r="C27" s="185"/>
      <c r="D27" s="185"/>
      <c r="E27" s="185"/>
      <c r="F27" s="186"/>
      <c r="G27" s="184">
        <f>IF(B25="","",VLOOKUP(B27,'選手データ入力'!$A$2:$K$42,2,0))</f>
      </c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190">
        <f>IF(B25="","",VLOOKUP(B27,'選手データ入力'!$A$2:$K$42,4,0))</f>
      </c>
      <c r="S27" s="191"/>
      <c r="T27" s="184">
        <f>IF(B27="","",'基本入力'!$B$10)</f>
      </c>
      <c r="U27" s="185"/>
      <c r="V27" s="185"/>
      <c r="W27" s="185"/>
      <c r="X27" s="185"/>
      <c r="Y27" s="185"/>
      <c r="Z27" s="185"/>
      <c r="AA27" s="185"/>
      <c r="AB27" s="185"/>
      <c r="AC27" s="185"/>
      <c r="AD27" s="186"/>
      <c r="AF27" s="211"/>
    </row>
    <row r="28" spans="2:32" ht="27" customHeight="1">
      <c r="B28" s="187"/>
      <c r="C28" s="188"/>
      <c r="D28" s="188"/>
      <c r="E28" s="188"/>
      <c r="F28" s="189"/>
      <c r="G28" s="187"/>
      <c r="H28" s="188"/>
      <c r="I28" s="188"/>
      <c r="J28" s="188"/>
      <c r="K28" s="188"/>
      <c r="L28" s="188"/>
      <c r="M28" s="188"/>
      <c r="N28" s="188"/>
      <c r="O28" s="188"/>
      <c r="P28" s="188"/>
      <c r="Q28" s="189"/>
      <c r="R28" s="192"/>
      <c r="S28" s="193"/>
      <c r="T28" s="187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F28" s="211"/>
    </row>
    <row r="29" spans="1:32" ht="13.5">
      <c r="A29" s="178" t="s">
        <v>92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211"/>
    </row>
    <row r="30" spans="2:32" ht="18" customHeight="1">
      <c r="B30" s="194" t="str">
        <f>$B$2</f>
        <v>第11回北海道高等学校体育連盟空知支部陸上競技選手権大会　個人申込書（様式２）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F30" s="20"/>
    </row>
    <row r="31" spans="2:32" ht="19.5" customHeight="1">
      <c r="B31" s="195" t="s">
        <v>39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198" t="s">
        <v>59</v>
      </c>
      <c r="P31" s="199"/>
      <c r="Q31" s="195" t="s">
        <v>40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F31" s="20"/>
    </row>
    <row r="32" spans="2:32" ht="31.5" customHeight="1">
      <c r="B32" s="202">
        <f>IF('選手データ入力'!H7="","",VLOOKUP(B34,'選手データ入力'!$A$2:$K$42,8,0))</f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0"/>
      <c r="P32" s="201"/>
      <c r="Q32" s="180" t="s">
        <v>38</v>
      </c>
      <c r="R32" s="181"/>
      <c r="S32" s="181"/>
      <c r="T32" s="181"/>
      <c r="U32" s="182"/>
      <c r="V32" s="202">
        <f>IF('選手データ入力'!K7="","",VLOOKUP(B34,'選手データ入力'!$A$2:$K$42,11,0))</f>
      </c>
      <c r="W32" s="203"/>
      <c r="X32" s="203"/>
      <c r="Y32" s="203"/>
      <c r="Z32" s="203"/>
      <c r="AA32" s="203"/>
      <c r="AB32" s="203"/>
      <c r="AC32" s="203"/>
      <c r="AD32" s="204"/>
      <c r="AF32" s="20"/>
    </row>
    <row r="33" spans="2:32" ht="18.75" customHeight="1">
      <c r="B33" s="180" t="s">
        <v>65</v>
      </c>
      <c r="C33" s="181"/>
      <c r="D33" s="181"/>
      <c r="E33" s="181"/>
      <c r="F33" s="182"/>
      <c r="G33" s="180" t="s">
        <v>41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83" t="s">
        <v>1</v>
      </c>
      <c r="S33" s="183"/>
      <c r="T33" s="180" t="s">
        <v>42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2"/>
      <c r="AF33" s="20"/>
    </row>
    <row r="34" spans="2:32" ht="27" customHeight="1">
      <c r="B34" s="184">
        <f>'女子一覧（様式１）'!$B$18</f>
      </c>
      <c r="C34" s="185"/>
      <c r="D34" s="185"/>
      <c r="E34" s="185"/>
      <c r="F34" s="186"/>
      <c r="G34" s="184">
        <f>IF(B32="","",VLOOKUP(B34,'選手データ入力'!$A$2:$K$42,2,0))</f>
      </c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90">
        <f>IF(B32="","",VLOOKUP(B34,'選手データ入力'!$A$2:$K$42,4,0))</f>
      </c>
      <c r="S34" s="191"/>
      <c r="T34" s="184">
        <f>IF(B34="","",'基本入力'!$B$10)</f>
      </c>
      <c r="U34" s="185"/>
      <c r="V34" s="185"/>
      <c r="W34" s="185"/>
      <c r="X34" s="185"/>
      <c r="Y34" s="185"/>
      <c r="Z34" s="185"/>
      <c r="AA34" s="185"/>
      <c r="AB34" s="185"/>
      <c r="AC34" s="185"/>
      <c r="AD34" s="186"/>
      <c r="AF34" s="20"/>
    </row>
    <row r="35" spans="2:32" ht="27" customHeight="1">
      <c r="B35" s="187"/>
      <c r="C35" s="188"/>
      <c r="D35" s="188"/>
      <c r="E35" s="188"/>
      <c r="F35" s="189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192"/>
      <c r="S35" s="193"/>
      <c r="T35" s="187"/>
      <c r="U35" s="188"/>
      <c r="V35" s="188"/>
      <c r="W35" s="188"/>
      <c r="X35" s="188"/>
      <c r="Y35" s="188"/>
      <c r="Z35" s="188"/>
      <c r="AA35" s="188"/>
      <c r="AB35" s="188"/>
      <c r="AC35" s="188"/>
      <c r="AD35" s="189"/>
      <c r="AF35" s="20"/>
    </row>
    <row r="36" spans="1:32" ht="13.5" customHeight="1">
      <c r="A36" s="178" t="s">
        <v>92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20"/>
    </row>
    <row r="37" ht="13.5" customHeight="1"/>
    <row r="38" spans="1:32" ht="13.5" customHeight="1">
      <c r="A38" s="178" t="s">
        <v>92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210" t="s">
        <v>45</v>
      </c>
    </row>
    <row r="39" spans="2:32" ht="17.25">
      <c r="B39" s="194" t="str">
        <f>$B$2</f>
        <v>第11回北海道高等学校体育連盟空知支部陸上競技選手権大会　個人申込書（様式２）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F39" s="210"/>
    </row>
    <row r="40" spans="2:32" s="19" customFormat="1" ht="18.75" customHeight="1">
      <c r="B40" s="195" t="s">
        <v>39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7"/>
      <c r="O40" s="198" t="s">
        <v>59</v>
      </c>
      <c r="P40" s="199"/>
      <c r="Q40" s="195" t="s">
        <v>40</v>
      </c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  <c r="AF40" s="210"/>
    </row>
    <row r="41" spans="2:32" ht="31.5" customHeight="1">
      <c r="B41" s="202">
        <f>IF('選手データ入力'!H8="","",VLOOKUP(B43,'選手データ入力'!$A$2:$K$42,8,0))</f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  <c r="O41" s="200"/>
      <c r="P41" s="201"/>
      <c r="Q41" s="180" t="s">
        <v>38</v>
      </c>
      <c r="R41" s="181"/>
      <c r="S41" s="181"/>
      <c r="T41" s="181"/>
      <c r="U41" s="182"/>
      <c r="V41" s="202">
        <f>IF('選手データ入力'!K8="","",VLOOKUP(B43,'選手データ入力'!$A$2:$K$42,11,0))</f>
      </c>
      <c r="W41" s="203"/>
      <c r="X41" s="203"/>
      <c r="Y41" s="203"/>
      <c r="Z41" s="203"/>
      <c r="AA41" s="203"/>
      <c r="AB41" s="203"/>
      <c r="AC41" s="203"/>
      <c r="AD41" s="204"/>
      <c r="AF41" s="210"/>
    </row>
    <row r="42" spans="2:32" ht="18.75" customHeight="1">
      <c r="B42" s="180" t="s">
        <v>65</v>
      </c>
      <c r="C42" s="181"/>
      <c r="D42" s="181"/>
      <c r="E42" s="181"/>
      <c r="F42" s="182"/>
      <c r="G42" s="180" t="s">
        <v>41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2"/>
      <c r="R42" s="183" t="s">
        <v>1</v>
      </c>
      <c r="S42" s="183"/>
      <c r="T42" s="180" t="s">
        <v>42</v>
      </c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F42" s="210"/>
    </row>
    <row r="43" spans="2:32" ht="27" customHeight="1">
      <c r="B43" s="184">
        <f>'女子一覧（様式１）'!$B$19</f>
      </c>
      <c r="C43" s="185"/>
      <c r="D43" s="185"/>
      <c r="E43" s="185"/>
      <c r="F43" s="186"/>
      <c r="G43" s="184">
        <f>IF(B41="","",VLOOKUP(B43,'選手データ入力'!$A$2:$K$42,2,0))</f>
      </c>
      <c r="H43" s="185"/>
      <c r="I43" s="185"/>
      <c r="J43" s="185"/>
      <c r="K43" s="185"/>
      <c r="L43" s="185"/>
      <c r="M43" s="185"/>
      <c r="N43" s="185"/>
      <c r="O43" s="185"/>
      <c r="P43" s="185"/>
      <c r="Q43" s="186"/>
      <c r="R43" s="190">
        <f>IF(B41="","",VLOOKUP(B43,'選手データ入力'!$A$2:$K$42,4,0))</f>
      </c>
      <c r="S43" s="191"/>
      <c r="T43" s="184">
        <f>IF(B43="","",'基本入力'!$B$10)</f>
      </c>
      <c r="U43" s="185"/>
      <c r="V43" s="185"/>
      <c r="W43" s="185"/>
      <c r="X43" s="185"/>
      <c r="Y43" s="185"/>
      <c r="Z43" s="185"/>
      <c r="AA43" s="185"/>
      <c r="AB43" s="185"/>
      <c r="AC43" s="185"/>
      <c r="AD43" s="186"/>
      <c r="AF43" s="210"/>
    </row>
    <row r="44" spans="2:32" ht="27" customHeight="1">
      <c r="B44" s="187"/>
      <c r="C44" s="188"/>
      <c r="D44" s="188"/>
      <c r="E44" s="188"/>
      <c r="F44" s="189"/>
      <c r="G44" s="187"/>
      <c r="H44" s="188"/>
      <c r="I44" s="188"/>
      <c r="J44" s="188"/>
      <c r="K44" s="188"/>
      <c r="L44" s="188"/>
      <c r="M44" s="188"/>
      <c r="N44" s="188"/>
      <c r="O44" s="188"/>
      <c r="P44" s="188"/>
      <c r="Q44" s="189"/>
      <c r="R44" s="192"/>
      <c r="S44" s="193"/>
      <c r="T44" s="187"/>
      <c r="U44" s="188"/>
      <c r="V44" s="188"/>
      <c r="W44" s="188"/>
      <c r="X44" s="188"/>
      <c r="Y44" s="188"/>
      <c r="Z44" s="188"/>
      <c r="AA44" s="188"/>
      <c r="AB44" s="188"/>
      <c r="AC44" s="188"/>
      <c r="AD44" s="189"/>
      <c r="AF44" s="210"/>
    </row>
    <row r="45" spans="1:32" ht="13.5">
      <c r="A45" s="178" t="s">
        <v>92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210"/>
    </row>
    <row r="46" spans="2:32" ht="17.25">
      <c r="B46" s="194" t="str">
        <f>$B$2</f>
        <v>第11回北海道高等学校体育連盟空知支部陸上競技選手権大会　個人申込書（様式２）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F46" s="210"/>
    </row>
    <row r="47" spans="2:32" ht="18.75" customHeight="1">
      <c r="B47" s="195" t="s">
        <v>39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98" t="s">
        <v>59</v>
      </c>
      <c r="P47" s="199"/>
      <c r="Q47" s="195" t="s">
        <v>40</v>
      </c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7"/>
      <c r="AF47" s="210"/>
    </row>
    <row r="48" spans="2:32" ht="31.5" customHeight="1">
      <c r="B48" s="202">
        <f>IF('選手データ入力'!H9="","",VLOOKUP(B50,'選手データ入力'!$A$2:$K$42,8,0))</f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  <c r="O48" s="200"/>
      <c r="P48" s="201"/>
      <c r="Q48" s="180" t="s">
        <v>38</v>
      </c>
      <c r="R48" s="181"/>
      <c r="S48" s="181"/>
      <c r="T48" s="181"/>
      <c r="U48" s="182"/>
      <c r="V48" s="202">
        <f>IF('選手データ入力'!K9="","",VLOOKUP(B50,'選手データ入力'!$A$2:$K$42,11,0))</f>
      </c>
      <c r="W48" s="203"/>
      <c r="X48" s="203"/>
      <c r="Y48" s="203"/>
      <c r="Z48" s="203"/>
      <c r="AA48" s="203"/>
      <c r="AB48" s="203"/>
      <c r="AC48" s="203"/>
      <c r="AD48" s="204"/>
      <c r="AF48" s="210"/>
    </row>
    <row r="49" spans="2:32" ht="18.75" customHeight="1">
      <c r="B49" s="180" t="s">
        <v>65</v>
      </c>
      <c r="C49" s="181"/>
      <c r="D49" s="181"/>
      <c r="E49" s="181"/>
      <c r="F49" s="182"/>
      <c r="G49" s="180" t="s">
        <v>41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183" t="s">
        <v>1</v>
      </c>
      <c r="S49" s="183"/>
      <c r="T49" s="180" t="s">
        <v>42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2"/>
      <c r="AF49" s="210"/>
    </row>
    <row r="50" spans="2:32" ht="27" customHeight="1">
      <c r="B50" s="184">
        <f>'女子一覧（様式１）'!$B$20</f>
      </c>
      <c r="C50" s="185"/>
      <c r="D50" s="185"/>
      <c r="E50" s="185"/>
      <c r="F50" s="186"/>
      <c r="G50" s="184">
        <f>IF(B48="","",VLOOKUP(B50,'選手データ入力'!$A$2:$K$42,2,0))</f>
      </c>
      <c r="H50" s="185"/>
      <c r="I50" s="185"/>
      <c r="J50" s="185"/>
      <c r="K50" s="185"/>
      <c r="L50" s="185"/>
      <c r="M50" s="185"/>
      <c r="N50" s="185"/>
      <c r="O50" s="185"/>
      <c r="P50" s="185"/>
      <c r="Q50" s="186"/>
      <c r="R50" s="190">
        <f>IF(B48="","",VLOOKUP(B50,'選手データ入力'!$A$2:$K$42,4,0))</f>
      </c>
      <c r="S50" s="191"/>
      <c r="T50" s="184">
        <f>IF(B50="","",'基本入力'!$B$10)</f>
      </c>
      <c r="U50" s="185"/>
      <c r="V50" s="185"/>
      <c r="W50" s="185"/>
      <c r="X50" s="185"/>
      <c r="Y50" s="185"/>
      <c r="Z50" s="185"/>
      <c r="AA50" s="185"/>
      <c r="AB50" s="185"/>
      <c r="AC50" s="185"/>
      <c r="AD50" s="186"/>
      <c r="AF50" s="210"/>
    </row>
    <row r="51" spans="2:32" ht="27" customHeight="1">
      <c r="B51" s="187"/>
      <c r="C51" s="188"/>
      <c r="D51" s="188"/>
      <c r="E51" s="188"/>
      <c r="F51" s="189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89"/>
      <c r="R51" s="192"/>
      <c r="S51" s="193"/>
      <c r="T51" s="187"/>
      <c r="U51" s="188"/>
      <c r="V51" s="188"/>
      <c r="W51" s="188"/>
      <c r="X51" s="188"/>
      <c r="Y51" s="188"/>
      <c r="Z51" s="188"/>
      <c r="AA51" s="188"/>
      <c r="AB51" s="188"/>
      <c r="AC51" s="188"/>
      <c r="AD51" s="189"/>
      <c r="AF51" s="210"/>
    </row>
    <row r="52" spans="1:32" ht="13.5">
      <c r="A52" s="178" t="s">
        <v>92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210"/>
    </row>
    <row r="53" spans="2:32" ht="17.25">
      <c r="B53" s="194" t="str">
        <f>$B$2</f>
        <v>第11回北海道高等学校体育連盟空知支部陸上競技選手権大会　個人申込書（様式２）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F53" s="210"/>
    </row>
    <row r="54" spans="2:32" ht="18.75" customHeight="1">
      <c r="B54" s="195" t="s">
        <v>39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198" t="s">
        <v>59</v>
      </c>
      <c r="P54" s="199"/>
      <c r="Q54" s="195" t="s">
        <v>40</v>
      </c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7"/>
      <c r="AF54" s="210"/>
    </row>
    <row r="55" spans="2:32" ht="31.5" customHeight="1">
      <c r="B55" s="202">
        <f>IF('選手データ入力'!H10="","",VLOOKUP(B57,'選手データ入力'!$A$2:$K$42,8,0))</f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O55" s="200"/>
      <c r="P55" s="201"/>
      <c r="Q55" s="180" t="s">
        <v>38</v>
      </c>
      <c r="R55" s="181"/>
      <c r="S55" s="181"/>
      <c r="T55" s="181"/>
      <c r="U55" s="182"/>
      <c r="V55" s="202">
        <f>IF('選手データ入力'!K10="","",VLOOKUP(B57,'選手データ入力'!$A$2:$K$42,11,0))</f>
      </c>
      <c r="W55" s="203"/>
      <c r="X55" s="203"/>
      <c r="Y55" s="203"/>
      <c r="Z55" s="203"/>
      <c r="AA55" s="203"/>
      <c r="AB55" s="203"/>
      <c r="AC55" s="203"/>
      <c r="AD55" s="204"/>
      <c r="AF55" s="210"/>
    </row>
    <row r="56" spans="2:32" ht="18.75" customHeight="1">
      <c r="B56" s="180" t="s">
        <v>65</v>
      </c>
      <c r="C56" s="181"/>
      <c r="D56" s="181"/>
      <c r="E56" s="181"/>
      <c r="F56" s="182"/>
      <c r="G56" s="180" t="s">
        <v>41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83" t="s">
        <v>1</v>
      </c>
      <c r="S56" s="183"/>
      <c r="T56" s="180" t="s">
        <v>42</v>
      </c>
      <c r="U56" s="181"/>
      <c r="V56" s="181"/>
      <c r="W56" s="181"/>
      <c r="X56" s="181"/>
      <c r="Y56" s="181"/>
      <c r="Z56" s="181"/>
      <c r="AA56" s="181"/>
      <c r="AB56" s="181"/>
      <c r="AC56" s="181"/>
      <c r="AD56" s="182"/>
      <c r="AF56" s="210"/>
    </row>
    <row r="57" spans="2:32" ht="27" customHeight="1">
      <c r="B57" s="184">
        <f>'女子一覧（様式１）'!$B$21</f>
      </c>
      <c r="C57" s="185"/>
      <c r="D57" s="185"/>
      <c r="E57" s="185"/>
      <c r="F57" s="186"/>
      <c r="G57" s="184">
        <f>IF(B55="","",VLOOKUP(B57,'選手データ入力'!$A$2:$K$42,2,0))</f>
      </c>
      <c r="H57" s="185"/>
      <c r="I57" s="185"/>
      <c r="J57" s="185"/>
      <c r="K57" s="185"/>
      <c r="L57" s="185"/>
      <c r="M57" s="185"/>
      <c r="N57" s="185"/>
      <c r="O57" s="185"/>
      <c r="P57" s="185"/>
      <c r="Q57" s="186"/>
      <c r="R57" s="190">
        <f>IF(B55="","",VLOOKUP(B57,'選手データ入力'!$A$2:$K$42,4,0))</f>
      </c>
      <c r="S57" s="191"/>
      <c r="T57" s="184">
        <f>IF(B57="","",'基本入力'!$B$10)</f>
      </c>
      <c r="U57" s="185"/>
      <c r="V57" s="185"/>
      <c r="W57" s="185"/>
      <c r="X57" s="185"/>
      <c r="Y57" s="185"/>
      <c r="Z57" s="185"/>
      <c r="AA57" s="185"/>
      <c r="AB57" s="185"/>
      <c r="AC57" s="185"/>
      <c r="AD57" s="186"/>
      <c r="AF57" s="210"/>
    </row>
    <row r="58" spans="2:32" ht="27" customHeight="1">
      <c r="B58" s="187"/>
      <c r="C58" s="188"/>
      <c r="D58" s="188"/>
      <c r="E58" s="188"/>
      <c r="F58" s="189"/>
      <c r="G58" s="187"/>
      <c r="H58" s="188"/>
      <c r="I58" s="188"/>
      <c r="J58" s="188"/>
      <c r="K58" s="188"/>
      <c r="L58" s="188"/>
      <c r="M58" s="188"/>
      <c r="N58" s="188"/>
      <c r="O58" s="188"/>
      <c r="P58" s="188"/>
      <c r="Q58" s="189"/>
      <c r="R58" s="192"/>
      <c r="S58" s="193"/>
      <c r="T58" s="187"/>
      <c r="U58" s="188"/>
      <c r="V58" s="188"/>
      <c r="W58" s="188"/>
      <c r="X58" s="188"/>
      <c r="Y58" s="188"/>
      <c r="Z58" s="188"/>
      <c r="AA58" s="188"/>
      <c r="AB58" s="188"/>
      <c r="AC58" s="188"/>
      <c r="AD58" s="189"/>
      <c r="AF58" s="210"/>
    </row>
    <row r="59" spans="1:32" ht="13.5">
      <c r="A59" s="178" t="s">
        <v>92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210"/>
    </row>
    <row r="60" spans="2:32" ht="18" customHeight="1">
      <c r="B60" s="194" t="str">
        <f>$B$2</f>
        <v>第11回北海道高等学校体育連盟空知支部陸上競技選手権大会　個人申込書（様式２）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F60" s="210"/>
    </row>
    <row r="61" spans="2:32" ht="19.5" customHeight="1">
      <c r="B61" s="195" t="s">
        <v>39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7"/>
      <c r="O61" s="198" t="s">
        <v>59</v>
      </c>
      <c r="P61" s="199"/>
      <c r="Q61" s="195" t="s">
        <v>40</v>
      </c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7"/>
      <c r="AF61" s="210"/>
    </row>
    <row r="62" spans="2:32" ht="31.5" customHeight="1">
      <c r="B62" s="202">
        <f>IF('選手データ入力'!H11="","",VLOOKUP(B64,'選手データ入力'!$A$2:$K$42,8,0))</f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4"/>
      <c r="O62" s="200"/>
      <c r="P62" s="201"/>
      <c r="Q62" s="180" t="s">
        <v>38</v>
      </c>
      <c r="R62" s="181"/>
      <c r="S62" s="181"/>
      <c r="T62" s="181"/>
      <c r="U62" s="182"/>
      <c r="V62" s="202">
        <f>IF('選手データ入力'!K11="","",VLOOKUP(B64,'選手データ入力'!$A$2:$K$42,11,0))</f>
      </c>
      <c r="W62" s="203"/>
      <c r="X62" s="203"/>
      <c r="Y62" s="203"/>
      <c r="Z62" s="203"/>
      <c r="AA62" s="203"/>
      <c r="AB62" s="203"/>
      <c r="AC62" s="203"/>
      <c r="AD62" s="204"/>
      <c r="AF62" s="210"/>
    </row>
    <row r="63" spans="2:32" ht="18.75" customHeight="1">
      <c r="B63" s="180" t="s">
        <v>65</v>
      </c>
      <c r="C63" s="181"/>
      <c r="D63" s="181"/>
      <c r="E63" s="181"/>
      <c r="F63" s="182"/>
      <c r="G63" s="180" t="s">
        <v>41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2"/>
      <c r="R63" s="183" t="s">
        <v>1</v>
      </c>
      <c r="S63" s="183"/>
      <c r="T63" s="180" t="s">
        <v>42</v>
      </c>
      <c r="U63" s="181"/>
      <c r="V63" s="181"/>
      <c r="W63" s="181"/>
      <c r="X63" s="181"/>
      <c r="Y63" s="181"/>
      <c r="Z63" s="181"/>
      <c r="AA63" s="181"/>
      <c r="AB63" s="181"/>
      <c r="AC63" s="181"/>
      <c r="AD63" s="182"/>
      <c r="AF63" s="210"/>
    </row>
    <row r="64" spans="2:32" ht="27" customHeight="1">
      <c r="B64" s="184">
        <f>'女子一覧（様式１）'!$B$22</f>
      </c>
      <c r="C64" s="185"/>
      <c r="D64" s="185"/>
      <c r="E64" s="185"/>
      <c r="F64" s="186"/>
      <c r="G64" s="184">
        <f>IF(B62="","",VLOOKUP(B64,'選手データ入力'!$A$2:$K$42,2,0))</f>
      </c>
      <c r="H64" s="185"/>
      <c r="I64" s="185"/>
      <c r="J64" s="185"/>
      <c r="K64" s="185"/>
      <c r="L64" s="185"/>
      <c r="M64" s="185"/>
      <c r="N64" s="185"/>
      <c r="O64" s="185"/>
      <c r="P64" s="185"/>
      <c r="Q64" s="186"/>
      <c r="R64" s="190">
        <f>IF(B62="","",VLOOKUP(B64,'選手データ入力'!$A$2:$K$42,4,0))</f>
      </c>
      <c r="S64" s="191"/>
      <c r="T64" s="184">
        <f>IF(B64="","",'基本入力'!$B$10)</f>
      </c>
      <c r="U64" s="185"/>
      <c r="V64" s="185"/>
      <c r="W64" s="185"/>
      <c r="X64" s="185"/>
      <c r="Y64" s="185"/>
      <c r="Z64" s="185"/>
      <c r="AA64" s="185"/>
      <c r="AB64" s="185"/>
      <c r="AC64" s="185"/>
      <c r="AD64" s="186"/>
      <c r="AF64" s="210"/>
    </row>
    <row r="65" spans="2:32" ht="27" customHeight="1">
      <c r="B65" s="187"/>
      <c r="C65" s="188"/>
      <c r="D65" s="188"/>
      <c r="E65" s="188"/>
      <c r="F65" s="189"/>
      <c r="G65" s="187"/>
      <c r="H65" s="188"/>
      <c r="I65" s="188"/>
      <c r="J65" s="188"/>
      <c r="K65" s="188"/>
      <c r="L65" s="188"/>
      <c r="M65" s="188"/>
      <c r="N65" s="188"/>
      <c r="O65" s="188"/>
      <c r="P65" s="188"/>
      <c r="Q65" s="189"/>
      <c r="R65" s="192"/>
      <c r="S65" s="193"/>
      <c r="T65" s="187"/>
      <c r="U65" s="188"/>
      <c r="V65" s="188"/>
      <c r="W65" s="188"/>
      <c r="X65" s="188"/>
      <c r="Y65" s="188"/>
      <c r="Z65" s="188"/>
      <c r="AA65" s="188"/>
      <c r="AB65" s="188"/>
      <c r="AC65" s="188"/>
      <c r="AD65" s="189"/>
      <c r="AF65" s="210"/>
    </row>
    <row r="66" spans="1:32" ht="13.5">
      <c r="A66" s="178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210"/>
    </row>
    <row r="67" spans="2:32" ht="18" customHeight="1">
      <c r="B67" s="194" t="str">
        <f>$B$2</f>
        <v>第11回北海道高等学校体育連盟空知支部陸上競技選手権大会　個人申込書（様式２）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F67" s="210"/>
    </row>
    <row r="68" spans="2:32" ht="19.5" customHeight="1">
      <c r="B68" s="195" t="s">
        <v>39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7"/>
      <c r="O68" s="198" t="s">
        <v>59</v>
      </c>
      <c r="P68" s="199"/>
      <c r="Q68" s="195" t="s">
        <v>40</v>
      </c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F68" s="210"/>
    </row>
    <row r="69" spans="2:32" ht="31.5" customHeight="1">
      <c r="B69" s="202">
        <f>IF('選手データ入力'!H12="","",VLOOKUP(B71,'選手データ入力'!$A$2:$K$42,8,0))</f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0"/>
      <c r="P69" s="201"/>
      <c r="Q69" s="180" t="s">
        <v>38</v>
      </c>
      <c r="R69" s="181"/>
      <c r="S69" s="181"/>
      <c r="T69" s="181"/>
      <c r="U69" s="182"/>
      <c r="V69" s="202">
        <f>IF('選手データ入力'!K12="","",VLOOKUP(B71,'選手データ入力'!$A$2:$K$42,11,0))</f>
      </c>
      <c r="W69" s="203"/>
      <c r="X69" s="203"/>
      <c r="Y69" s="203"/>
      <c r="Z69" s="203"/>
      <c r="AA69" s="203"/>
      <c r="AB69" s="203"/>
      <c r="AC69" s="203"/>
      <c r="AD69" s="204"/>
      <c r="AF69" s="210"/>
    </row>
    <row r="70" spans="2:32" ht="18.75" customHeight="1">
      <c r="B70" s="180" t="s">
        <v>65</v>
      </c>
      <c r="C70" s="181"/>
      <c r="D70" s="181"/>
      <c r="E70" s="181"/>
      <c r="F70" s="182"/>
      <c r="G70" s="180" t="s">
        <v>41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2"/>
      <c r="R70" s="183" t="s">
        <v>1</v>
      </c>
      <c r="S70" s="183"/>
      <c r="T70" s="180" t="s">
        <v>42</v>
      </c>
      <c r="U70" s="181"/>
      <c r="V70" s="181"/>
      <c r="W70" s="181"/>
      <c r="X70" s="181"/>
      <c r="Y70" s="181"/>
      <c r="Z70" s="181"/>
      <c r="AA70" s="181"/>
      <c r="AB70" s="181"/>
      <c r="AC70" s="181"/>
      <c r="AD70" s="182"/>
      <c r="AF70" s="210"/>
    </row>
    <row r="71" spans="2:32" ht="27" customHeight="1">
      <c r="B71" s="184">
        <f>'女子一覧（様式１）'!$B$23</f>
      </c>
      <c r="C71" s="185"/>
      <c r="D71" s="185"/>
      <c r="E71" s="185"/>
      <c r="F71" s="186"/>
      <c r="G71" s="184">
        <f>IF(B69="","",VLOOKUP(B71,'選手データ入力'!$A$2:$K$42,2,0))</f>
      </c>
      <c r="H71" s="185"/>
      <c r="I71" s="185"/>
      <c r="J71" s="185"/>
      <c r="K71" s="185"/>
      <c r="L71" s="185"/>
      <c r="M71" s="185"/>
      <c r="N71" s="185"/>
      <c r="O71" s="185"/>
      <c r="P71" s="185"/>
      <c r="Q71" s="186"/>
      <c r="R71" s="190">
        <f>IF(B69="","",VLOOKUP(B71,'選手データ入力'!$A$2:$K$42,4,0))</f>
      </c>
      <c r="S71" s="191"/>
      <c r="T71" s="184">
        <f>IF(B71="","",'基本入力'!$B$10)</f>
      </c>
      <c r="U71" s="185"/>
      <c r="V71" s="185"/>
      <c r="W71" s="185"/>
      <c r="X71" s="185"/>
      <c r="Y71" s="185"/>
      <c r="Z71" s="185"/>
      <c r="AA71" s="185"/>
      <c r="AB71" s="185"/>
      <c r="AC71" s="185"/>
      <c r="AD71" s="186"/>
      <c r="AF71" s="210"/>
    </row>
    <row r="72" spans="2:32" ht="27" customHeight="1">
      <c r="B72" s="187"/>
      <c r="C72" s="188"/>
      <c r="D72" s="188"/>
      <c r="E72" s="188"/>
      <c r="F72" s="189"/>
      <c r="G72" s="187"/>
      <c r="H72" s="188"/>
      <c r="I72" s="188"/>
      <c r="J72" s="188"/>
      <c r="K72" s="188"/>
      <c r="L72" s="188"/>
      <c r="M72" s="188"/>
      <c r="N72" s="188"/>
      <c r="O72" s="188"/>
      <c r="P72" s="188"/>
      <c r="Q72" s="189"/>
      <c r="R72" s="192"/>
      <c r="S72" s="193"/>
      <c r="T72" s="187"/>
      <c r="U72" s="188"/>
      <c r="V72" s="188"/>
      <c r="W72" s="188"/>
      <c r="X72" s="188"/>
      <c r="Y72" s="188"/>
      <c r="Z72" s="188"/>
      <c r="AA72" s="188"/>
      <c r="AB72" s="188"/>
      <c r="AC72" s="188"/>
      <c r="AD72" s="189"/>
      <c r="AF72" s="210"/>
    </row>
    <row r="73" spans="1:32" ht="13.5" customHeight="1">
      <c r="A73" s="178" t="s">
        <v>92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210"/>
    </row>
    <row r="75" spans="1:32" ht="13.5" customHeight="1">
      <c r="A75" s="178" t="s">
        <v>92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209" t="s">
        <v>46</v>
      </c>
    </row>
    <row r="76" spans="2:32" ht="17.25">
      <c r="B76" s="194" t="str">
        <f>$B$2</f>
        <v>第11回北海道高等学校体育連盟空知支部陸上競技選手権大会　個人申込書（様式２）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F76" s="209"/>
    </row>
    <row r="77" spans="2:32" s="19" customFormat="1" ht="18.75" customHeight="1">
      <c r="B77" s="195" t="s">
        <v>39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7"/>
      <c r="O77" s="198" t="s">
        <v>59</v>
      </c>
      <c r="P77" s="199"/>
      <c r="Q77" s="195" t="s">
        <v>40</v>
      </c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7"/>
      <c r="AF77" s="209"/>
    </row>
    <row r="78" spans="2:32" ht="31.5" customHeight="1">
      <c r="B78" s="202">
        <f>IF('選手データ入力'!H13="","",VLOOKUP(B80,'選手データ入力'!$A$2:$K$42,8,0))</f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200"/>
      <c r="P78" s="201"/>
      <c r="Q78" s="180" t="s">
        <v>38</v>
      </c>
      <c r="R78" s="181"/>
      <c r="S78" s="181"/>
      <c r="T78" s="181"/>
      <c r="U78" s="182"/>
      <c r="V78" s="202">
        <f>IF('選手データ入力'!K13="","",VLOOKUP(B80,'選手データ入力'!$A$2:$K$42,11,0))</f>
      </c>
      <c r="W78" s="203"/>
      <c r="X78" s="203"/>
      <c r="Y78" s="203"/>
      <c r="Z78" s="203"/>
      <c r="AA78" s="203"/>
      <c r="AB78" s="203"/>
      <c r="AC78" s="203"/>
      <c r="AD78" s="204"/>
      <c r="AF78" s="209"/>
    </row>
    <row r="79" spans="2:32" ht="18.75" customHeight="1">
      <c r="B79" s="180" t="s">
        <v>65</v>
      </c>
      <c r="C79" s="181"/>
      <c r="D79" s="181"/>
      <c r="E79" s="181"/>
      <c r="F79" s="182"/>
      <c r="G79" s="180" t="s">
        <v>41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2"/>
      <c r="R79" s="183" t="s">
        <v>1</v>
      </c>
      <c r="S79" s="183"/>
      <c r="T79" s="180" t="s">
        <v>42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2"/>
      <c r="AF79" s="209"/>
    </row>
    <row r="80" spans="2:32" ht="27" customHeight="1">
      <c r="B80" s="184">
        <f>'女子一覧（様式１）'!$B$24</f>
      </c>
      <c r="C80" s="185"/>
      <c r="D80" s="185"/>
      <c r="E80" s="185"/>
      <c r="F80" s="186"/>
      <c r="G80" s="184">
        <f>IF(B78="","",VLOOKUP(B80,'選手データ入力'!$A$2:$K$42,2,0))</f>
      </c>
      <c r="H80" s="185"/>
      <c r="I80" s="185"/>
      <c r="J80" s="185"/>
      <c r="K80" s="185"/>
      <c r="L80" s="185"/>
      <c r="M80" s="185"/>
      <c r="N80" s="185"/>
      <c r="O80" s="185"/>
      <c r="P80" s="185"/>
      <c r="Q80" s="186"/>
      <c r="R80" s="190">
        <f>IF(B78="","",VLOOKUP(B80,'選手データ入力'!$A$2:$K$42,4,0))</f>
      </c>
      <c r="S80" s="191"/>
      <c r="T80" s="184">
        <f>IF(B80="","",'基本入力'!$B$10)</f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6"/>
      <c r="AF80" s="209"/>
    </row>
    <row r="81" spans="2:32" ht="27" customHeight="1">
      <c r="B81" s="187"/>
      <c r="C81" s="188"/>
      <c r="D81" s="188"/>
      <c r="E81" s="188"/>
      <c r="F81" s="189"/>
      <c r="G81" s="187"/>
      <c r="H81" s="188"/>
      <c r="I81" s="188"/>
      <c r="J81" s="188"/>
      <c r="K81" s="188"/>
      <c r="L81" s="188"/>
      <c r="M81" s="188"/>
      <c r="N81" s="188"/>
      <c r="O81" s="188"/>
      <c r="P81" s="188"/>
      <c r="Q81" s="189"/>
      <c r="R81" s="192"/>
      <c r="S81" s="193"/>
      <c r="T81" s="187"/>
      <c r="U81" s="188"/>
      <c r="V81" s="188"/>
      <c r="W81" s="188"/>
      <c r="X81" s="188"/>
      <c r="Y81" s="188"/>
      <c r="Z81" s="188"/>
      <c r="AA81" s="188"/>
      <c r="AB81" s="188"/>
      <c r="AC81" s="188"/>
      <c r="AD81" s="189"/>
      <c r="AF81" s="209"/>
    </row>
    <row r="82" spans="1:32" ht="13.5">
      <c r="A82" s="178" t="s">
        <v>92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209"/>
    </row>
    <row r="83" spans="2:32" ht="17.25">
      <c r="B83" s="194" t="str">
        <f>$B$2</f>
        <v>第11回北海道高等学校体育連盟空知支部陸上競技選手権大会　個人申込書（様式２）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F83" s="209"/>
    </row>
    <row r="84" spans="2:32" ht="18.75" customHeight="1">
      <c r="B84" s="195" t="s">
        <v>39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7"/>
      <c r="O84" s="198" t="s">
        <v>59</v>
      </c>
      <c r="P84" s="199"/>
      <c r="Q84" s="195" t="s">
        <v>40</v>
      </c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7"/>
      <c r="AF84" s="209"/>
    </row>
    <row r="85" spans="2:32" ht="31.5" customHeight="1">
      <c r="B85" s="202">
        <f>IF('選手データ入力'!H14="","",VLOOKUP(B87,'選手データ入力'!$A$2:$K$42,8,0))</f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4"/>
      <c r="O85" s="200"/>
      <c r="P85" s="201"/>
      <c r="Q85" s="180" t="s">
        <v>38</v>
      </c>
      <c r="R85" s="181"/>
      <c r="S85" s="181"/>
      <c r="T85" s="181"/>
      <c r="U85" s="182"/>
      <c r="V85" s="202">
        <f>IF('選手データ入力'!K14="","",VLOOKUP(B87,'選手データ入力'!$A$2:$K$42,11,0))</f>
      </c>
      <c r="W85" s="203"/>
      <c r="X85" s="203"/>
      <c r="Y85" s="203"/>
      <c r="Z85" s="203"/>
      <c r="AA85" s="203"/>
      <c r="AB85" s="203"/>
      <c r="AC85" s="203"/>
      <c r="AD85" s="204"/>
      <c r="AF85" s="209"/>
    </row>
    <row r="86" spans="2:32" ht="18.75" customHeight="1">
      <c r="B86" s="180" t="s">
        <v>65</v>
      </c>
      <c r="C86" s="181"/>
      <c r="D86" s="181"/>
      <c r="E86" s="181"/>
      <c r="F86" s="182"/>
      <c r="G86" s="180" t="s">
        <v>41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2"/>
      <c r="R86" s="183" t="s">
        <v>1</v>
      </c>
      <c r="S86" s="183"/>
      <c r="T86" s="180" t="s">
        <v>42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2"/>
      <c r="AF86" s="209"/>
    </row>
    <row r="87" spans="2:32" ht="27" customHeight="1">
      <c r="B87" s="184">
        <f>'女子一覧（様式１）'!$B$25</f>
      </c>
      <c r="C87" s="185"/>
      <c r="D87" s="185"/>
      <c r="E87" s="185"/>
      <c r="F87" s="186"/>
      <c r="G87" s="184">
        <f>IF(B85="","",VLOOKUP(B87,'選手データ入力'!$A$2:$K$42,2,0))</f>
      </c>
      <c r="H87" s="185"/>
      <c r="I87" s="185"/>
      <c r="J87" s="185"/>
      <c r="K87" s="185"/>
      <c r="L87" s="185"/>
      <c r="M87" s="185"/>
      <c r="N87" s="185"/>
      <c r="O87" s="185"/>
      <c r="P87" s="185"/>
      <c r="Q87" s="186"/>
      <c r="R87" s="190">
        <f>IF(B85="","",VLOOKUP(B87,'選手データ入力'!$A$2:$K$42,4,0))</f>
      </c>
      <c r="S87" s="191"/>
      <c r="T87" s="184">
        <f>IF(B87="","",'基本入力'!$B$10)</f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6"/>
      <c r="AF87" s="209"/>
    </row>
    <row r="88" spans="2:32" ht="27" customHeight="1">
      <c r="B88" s="187"/>
      <c r="C88" s="188"/>
      <c r="D88" s="188"/>
      <c r="E88" s="188"/>
      <c r="F88" s="189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189"/>
      <c r="R88" s="192"/>
      <c r="S88" s="193"/>
      <c r="T88" s="187"/>
      <c r="U88" s="188"/>
      <c r="V88" s="188"/>
      <c r="W88" s="188"/>
      <c r="X88" s="188"/>
      <c r="Y88" s="188"/>
      <c r="Z88" s="188"/>
      <c r="AA88" s="188"/>
      <c r="AB88" s="188"/>
      <c r="AC88" s="188"/>
      <c r="AD88" s="189"/>
      <c r="AF88" s="209"/>
    </row>
    <row r="89" spans="1:32" ht="13.5">
      <c r="A89" s="178" t="s">
        <v>92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209"/>
    </row>
    <row r="90" spans="2:32" ht="17.25">
      <c r="B90" s="194" t="str">
        <f>$B$2</f>
        <v>第11回北海道高等学校体育連盟空知支部陸上競技選手権大会　個人申込書（様式２）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F90" s="209"/>
    </row>
    <row r="91" spans="2:32" ht="18.75" customHeight="1">
      <c r="B91" s="195" t="s">
        <v>39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7"/>
      <c r="O91" s="198" t="s">
        <v>59</v>
      </c>
      <c r="P91" s="199"/>
      <c r="Q91" s="195" t="s">
        <v>40</v>
      </c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7"/>
      <c r="AF91" s="209"/>
    </row>
    <row r="92" spans="2:32" ht="31.5" customHeight="1">
      <c r="B92" s="202">
        <f>IF('選手データ入力'!H15="","",VLOOKUP(B94,'選手データ入力'!$A$2:$K$42,8,0))</f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200"/>
      <c r="P92" s="201"/>
      <c r="Q92" s="180" t="s">
        <v>38</v>
      </c>
      <c r="R92" s="181"/>
      <c r="S92" s="181"/>
      <c r="T92" s="181"/>
      <c r="U92" s="182"/>
      <c r="V92" s="202">
        <f>IF('選手データ入力'!K15="","",VLOOKUP(B94,'選手データ入力'!$A$2:$K$42,11,0))</f>
      </c>
      <c r="W92" s="203"/>
      <c r="X92" s="203"/>
      <c r="Y92" s="203"/>
      <c r="Z92" s="203"/>
      <c r="AA92" s="203"/>
      <c r="AB92" s="203"/>
      <c r="AC92" s="203"/>
      <c r="AD92" s="204"/>
      <c r="AF92" s="209"/>
    </row>
    <row r="93" spans="2:32" ht="18.75" customHeight="1">
      <c r="B93" s="180" t="s">
        <v>65</v>
      </c>
      <c r="C93" s="181"/>
      <c r="D93" s="181"/>
      <c r="E93" s="181"/>
      <c r="F93" s="182"/>
      <c r="G93" s="180" t="s">
        <v>41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2"/>
      <c r="R93" s="183" t="s">
        <v>1</v>
      </c>
      <c r="S93" s="183"/>
      <c r="T93" s="180" t="s">
        <v>42</v>
      </c>
      <c r="U93" s="181"/>
      <c r="V93" s="181"/>
      <c r="W93" s="181"/>
      <c r="X93" s="181"/>
      <c r="Y93" s="181"/>
      <c r="Z93" s="181"/>
      <c r="AA93" s="181"/>
      <c r="AB93" s="181"/>
      <c r="AC93" s="181"/>
      <c r="AD93" s="182"/>
      <c r="AF93" s="209"/>
    </row>
    <row r="94" spans="2:32" ht="27" customHeight="1">
      <c r="B94" s="184">
        <f>'女子一覧（様式１）'!$B$26</f>
      </c>
      <c r="C94" s="185"/>
      <c r="D94" s="185"/>
      <c r="E94" s="185"/>
      <c r="F94" s="186"/>
      <c r="G94" s="184">
        <f>IF(B92="","",VLOOKUP(B94,'選手データ入力'!$A$2:$K$42,2,0))</f>
      </c>
      <c r="H94" s="185"/>
      <c r="I94" s="185"/>
      <c r="J94" s="185"/>
      <c r="K94" s="185"/>
      <c r="L94" s="185"/>
      <c r="M94" s="185"/>
      <c r="N94" s="185"/>
      <c r="O94" s="185"/>
      <c r="P94" s="185"/>
      <c r="Q94" s="186"/>
      <c r="R94" s="190">
        <f>IF(B92="","",VLOOKUP(B94,'選手データ入力'!$A$2:$K$42,4,0))</f>
      </c>
      <c r="S94" s="191"/>
      <c r="T94" s="184">
        <f>IF(B94="","",'基本入力'!$B$10)</f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6"/>
      <c r="AF94" s="209"/>
    </row>
    <row r="95" spans="2:32" ht="27" customHeight="1">
      <c r="B95" s="187"/>
      <c r="C95" s="188"/>
      <c r="D95" s="188"/>
      <c r="E95" s="188"/>
      <c r="F95" s="189"/>
      <c r="G95" s="187"/>
      <c r="H95" s="188"/>
      <c r="I95" s="188"/>
      <c r="J95" s="188"/>
      <c r="K95" s="188"/>
      <c r="L95" s="188"/>
      <c r="M95" s="188"/>
      <c r="N95" s="188"/>
      <c r="O95" s="188"/>
      <c r="P95" s="188"/>
      <c r="Q95" s="189"/>
      <c r="R95" s="192"/>
      <c r="S95" s="193"/>
      <c r="T95" s="187"/>
      <c r="U95" s="188"/>
      <c r="V95" s="188"/>
      <c r="W95" s="188"/>
      <c r="X95" s="188"/>
      <c r="Y95" s="188"/>
      <c r="Z95" s="188"/>
      <c r="AA95" s="188"/>
      <c r="AB95" s="188"/>
      <c r="AC95" s="188"/>
      <c r="AD95" s="189"/>
      <c r="AF95" s="209"/>
    </row>
    <row r="96" spans="1:32" ht="13.5">
      <c r="A96" s="178" t="s">
        <v>92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209"/>
    </row>
    <row r="97" spans="2:32" ht="18" customHeight="1">
      <c r="B97" s="194" t="str">
        <f>$B$2</f>
        <v>第11回北海道高等学校体育連盟空知支部陸上競技選手権大会　個人申込書（様式２）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F97" s="209"/>
    </row>
    <row r="98" spans="2:32" ht="19.5" customHeight="1">
      <c r="B98" s="195" t="s">
        <v>39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198" t="s">
        <v>59</v>
      </c>
      <c r="P98" s="199"/>
      <c r="Q98" s="195" t="s">
        <v>40</v>
      </c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7"/>
      <c r="AF98" s="209"/>
    </row>
    <row r="99" spans="2:32" ht="31.5" customHeight="1">
      <c r="B99" s="202">
        <f>IF('選手データ入力'!H16="","",VLOOKUP(B101,'選手データ入力'!$A$2:$K$42,8,0))</f>
      </c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200"/>
      <c r="P99" s="201"/>
      <c r="Q99" s="180" t="s">
        <v>38</v>
      </c>
      <c r="R99" s="181"/>
      <c r="S99" s="181"/>
      <c r="T99" s="181"/>
      <c r="U99" s="182"/>
      <c r="V99" s="202">
        <f>IF('選手データ入力'!K16="","",VLOOKUP(B101,'選手データ入力'!$A$2:$K$42,11,0))</f>
      </c>
      <c r="W99" s="203"/>
      <c r="X99" s="203"/>
      <c r="Y99" s="203"/>
      <c r="Z99" s="203"/>
      <c r="AA99" s="203"/>
      <c r="AB99" s="203"/>
      <c r="AC99" s="203"/>
      <c r="AD99" s="204"/>
      <c r="AF99" s="209"/>
    </row>
    <row r="100" spans="2:32" ht="18.75" customHeight="1">
      <c r="B100" s="180" t="s">
        <v>65</v>
      </c>
      <c r="C100" s="181"/>
      <c r="D100" s="181"/>
      <c r="E100" s="181"/>
      <c r="F100" s="182"/>
      <c r="G100" s="180" t="s">
        <v>41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2"/>
      <c r="R100" s="183" t="s">
        <v>1</v>
      </c>
      <c r="S100" s="183"/>
      <c r="T100" s="180" t="s">
        <v>42</v>
      </c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2"/>
      <c r="AF100" s="209"/>
    </row>
    <row r="101" spans="2:32" ht="27" customHeight="1">
      <c r="B101" s="184">
        <f>'女子一覧（様式１）'!$B$27</f>
      </c>
      <c r="C101" s="185"/>
      <c r="D101" s="185"/>
      <c r="E101" s="185"/>
      <c r="F101" s="186"/>
      <c r="G101" s="184">
        <f>IF(B99="","",VLOOKUP(B101,'選手データ入力'!$A$2:$K$42,2,0))</f>
      </c>
      <c r="H101" s="185"/>
      <c r="I101" s="185"/>
      <c r="J101" s="185"/>
      <c r="K101" s="185"/>
      <c r="L101" s="185"/>
      <c r="M101" s="185"/>
      <c r="N101" s="185"/>
      <c r="O101" s="185"/>
      <c r="P101" s="185"/>
      <c r="Q101" s="186"/>
      <c r="R101" s="190">
        <f>IF(B99="","",VLOOKUP(B101,'選手データ入力'!$A$2:$K$42,4,0))</f>
      </c>
      <c r="S101" s="191"/>
      <c r="T101" s="184">
        <f>IF(B101="","",'基本入力'!$B$10)</f>
      </c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6"/>
      <c r="AF101" s="209"/>
    </row>
    <row r="102" spans="2:32" ht="27" customHeight="1">
      <c r="B102" s="187"/>
      <c r="C102" s="188"/>
      <c r="D102" s="188"/>
      <c r="E102" s="188"/>
      <c r="F102" s="189"/>
      <c r="G102" s="187"/>
      <c r="H102" s="188"/>
      <c r="I102" s="188"/>
      <c r="J102" s="188"/>
      <c r="K102" s="188"/>
      <c r="L102" s="188"/>
      <c r="M102" s="188"/>
      <c r="N102" s="188"/>
      <c r="O102" s="188"/>
      <c r="P102" s="188"/>
      <c r="Q102" s="189"/>
      <c r="R102" s="192"/>
      <c r="S102" s="193"/>
      <c r="T102" s="187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9"/>
      <c r="AF102" s="209"/>
    </row>
    <row r="103" spans="1:32" ht="13.5">
      <c r="A103" s="178" t="s">
        <v>92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209"/>
    </row>
    <row r="104" spans="2:32" ht="18" customHeight="1">
      <c r="B104" s="194" t="str">
        <f>$B$2</f>
        <v>第11回北海道高等学校体育連盟空知支部陸上競技選手権大会　個人申込書（様式２）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F104" s="209"/>
    </row>
    <row r="105" spans="2:32" ht="19.5" customHeight="1">
      <c r="B105" s="195" t="s">
        <v>39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7"/>
      <c r="O105" s="198" t="s">
        <v>59</v>
      </c>
      <c r="P105" s="199"/>
      <c r="Q105" s="195" t="s">
        <v>40</v>
      </c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7"/>
      <c r="AF105" s="209"/>
    </row>
    <row r="106" spans="2:32" ht="31.5" customHeight="1">
      <c r="B106" s="202">
        <f>IF('選手データ入力'!H17="","",VLOOKUP(B108,'選手データ入力'!$A$2:$K$42,8,0))</f>
      </c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4"/>
      <c r="O106" s="200"/>
      <c r="P106" s="201"/>
      <c r="Q106" s="180" t="s">
        <v>38</v>
      </c>
      <c r="R106" s="181"/>
      <c r="S106" s="181"/>
      <c r="T106" s="181"/>
      <c r="U106" s="182"/>
      <c r="V106" s="202">
        <f>IF('選手データ入力'!K17="","",VLOOKUP(B108,'選手データ入力'!$A$2:$K$42,11,0))</f>
      </c>
      <c r="W106" s="203"/>
      <c r="X106" s="203"/>
      <c r="Y106" s="203"/>
      <c r="Z106" s="203"/>
      <c r="AA106" s="203"/>
      <c r="AB106" s="203"/>
      <c r="AC106" s="203"/>
      <c r="AD106" s="204"/>
      <c r="AF106" s="209"/>
    </row>
    <row r="107" spans="2:32" ht="18.75" customHeight="1">
      <c r="B107" s="180" t="s">
        <v>65</v>
      </c>
      <c r="C107" s="181"/>
      <c r="D107" s="181"/>
      <c r="E107" s="181"/>
      <c r="F107" s="182"/>
      <c r="G107" s="180" t="s">
        <v>41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  <c r="R107" s="183" t="s">
        <v>1</v>
      </c>
      <c r="S107" s="183"/>
      <c r="T107" s="180" t="s">
        <v>42</v>
      </c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2"/>
      <c r="AF107" s="209"/>
    </row>
    <row r="108" spans="2:32" ht="27" customHeight="1">
      <c r="B108" s="184">
        <f>'女子一覧（様式１）'!$B$28</f>
      </c>
      <c r="C108" s="185"/>
      <c r="D108" s="185"/>
      <c r="E108" s="185"/>
      <c r="F108" s="186"/>
      <c r="G108" s="184">
        <f>IF(B106="","",VLOOKUP(B108,'選手データ入力'!$A$2:$K$42,2,0))</f>
      </c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90">
        <f>IF(B106="","",VLOOKUP(B108,'選手データ入力'!$A$2:$K$42,4,0))</f>
      </c>
      <c r="S108" s="191"/>
      <c r="T108" s="184">
        <f>IF(B108="","",'基本入力'!$B$10)</f>
      </c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6"/>
      <c r="AF108" s="209"/>
    </row>
    <row r="109" spans="2:32" ht="27" customHeight="1">
      <c r="B109" s="187"/>
      <c r="C109" s="188"/>
      <c r="D109" s="188"/>
      <c r="E109" s="188"/>
      <c r="F109" s="189"/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189"/>
      <c r="R109" s="192"/>
      <c r="S109" s="193"/>
      <c r="T109" s="187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9"/>
      <c r="AF109" s="209"/>
    </row>
    <row r="110" spans="1:32" ht="13.5" customHeight="1">
      <c r="A110" s="178" t="s">
        <v>92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209"/>
    </row>
    <row r="111" spans="1:32" ht="13.5" customHeight="1">
      <c r="A111" s="17"/>
      <c r="AF111" s="21"/>
    </row>
    <row r="112" spans="1:32" ht="13.5" customHeight="1">
      <c r="A112" s="178" t="s">
        <v>92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208" t="s">
        <v>47</v>
      </c>
    </row>
    <row r="113" spans="2:32" ht="17.25">
      <c r="B113" s="194" t="str">
        <f>$B$2</f>
        <v>第11回北海道高等学校体育連盟空知支部陸上競技選手権大会　個人申込書（様式２）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F113" s="208"/>
    </row>
    <row r="114" spans="2:32" s="19" customFormat="1" ht="18.75" customHeight="1">
      <c r="B114" s="195" t="s">
        <v>39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7"/>
      <c r="O114" s="198" t="s">
        <v>59</v>
      </c>
      <c r="P114" s="199"/>
      <c r="Q114" s="195" t="s">
        <v>40</v>
      </c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7"/>
      <c r="AF114" s="208"/>
    </row>
    <row r="115" spans="2:32" ht="31.5" customHeight="1">
      <c r="B115" s="202">
        <f>IF('選手データ入力'!H18="","",VLOOKUP(B117,'選手データ入力'!$A$2:$K$42,8,0))</f>
      </c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200"/>
      <c r="P115" s="201"/>
      <c r="Q115" s="180" t="s">
        <v>38</v>
      </c>
      <c r="R115" s="181"/>
      <c r="S115" s="181"/>
      <c r="T115" s="181"/>
      <c r="U115" s="182"/>
      <c r="V115" s="202">
        <f>IF('選手データ入力'!K18="","",VLOOKUP(B117,'選手データ入力'!$A$2:$K$42,11,0))</f>
      </c>
      <c r="W115" s="203"/>
      <c r="X115" s="203"/>
      <c r="Y115" s="203"/>
      <c r="Z115" s="203"/>
      <c r="AA115" s="203"/>
      <c r="AB115" s="203"/>
      <c r="AC115" s="203"/>
      <c r="AD115" s="204"/>
      <c r="AF115" s="208"/>
    </row>
    <row r="116" spans="2:32" ht="18.75" customHeight="1">
      <c r="B116" s="180" t="s">
        <v>65</v>
      </c>
      <c r="C116" s="181"/>
      <c r="D116" s="181"/>
      <c r="E116" s="181"/>
      <c r="F116" s="182"/>
      <c r="G116" s="180" t="s">
        <v>41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2"/>
      <c r="R116" s="183" t="s">
        <v>1</v>
      </c>
      <c r="S116" s="183"/>
      <c r="T116" s="180" t="s">
        <v>42</v>
      </c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2"/>
      <c r="AF116" s="208"/>
    </row>
    <row r="117" spans="2:32" ht="27" customHeight="1">
      <c r="B117" s="184">
        <f>'女子一覧（様式１）'!$B$29</f>
      </c>
      <c r="C117" s="185"/>
      <c r="D117" s="185"/>
      <c r="E117" s="185"/>
      <c r="F117" s="186"/>
      <c r="G117" s="184">
        <f>IF(B115="","",VLOOKUP(B117,'選手データ入力'!$A$2:$K$42,2,0))</f>
      </c>
      <c r="H117" s="185"/>
      <c r="I117" s="185"/>
      <c r="J117" s="185"/>
      <c r="K117" s="185"/>
      <c r="L117" s="185"/>
      <c r="M117" s="185"/>
      <c r="N117" s="185"/>
      <c r="O117" s="185"/>
      <c r="P117" s="185"/>
      <c r="Q117" s="186"/>
      <c r="R117" s="190">
        <f>IF(B115="","",VLOOKUP(B117,'選手データ入力'!$A$2:$K$42,4,0))</f>
      </c>
      <c r="S117" s="191"/>
      <c r="T117" s="184">
        <f>IF(B117="","",'基本入力'!$B$10)</f>
      </c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6"/>
      <c r="AF117" s="208"/>
    </row>
    <row r="118" spans="2:32" ht="27" customHeight="1">
      <c r="B118" s="187"/>
      <c r="C118" s="188"/>
      <c r="D118" s="188"/>
      <c r="E118" s="188"/>
      <c r="F118" s="189"/>
      <c r="G118" s="187"/>
      <c r="H118" s="188"/>
      <c r="I118" s="188"/>
      <c r="J118" s="188"/>
      <c r="K118" s="188"/>
      <c r="L118" s="188"/>
      <c r="M118" s="188"/>
      <c r="N118" s="188"/>
      <c r="O118" s="188"/>
      <c r="P118" s="188"/>
      <c r="Q118" s="189"/>
      <c r="R118" s="192"/>
      <c r="S118" s="193"/>
      <c r="T118" s="187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9"/>
      <c r="AF118" s="208"/>
    </row>
    <row r="119" spans="1:32" ht="13.5">
      <c r="A119" s="178" t="s">
        <v>92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208"/>
    </row>
    <row r="120" spans="2:32" ht="17.25">
      <c r="B120" s="194" t="str">
        <f>$B$2</f>
        <v>第11回北海道高等学校体育連盟空知支部陸上競技選手権大会　個人申込書（様式２）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F120" s="208"/>
    </row>
    <row r="121" spans="2:32" ht="18.75" customHeight="1">
      <c r="B121" s="195" t="s">
        <v>39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7"/>
      <c r="O121" s="198" t="s">
        <v>59</v>
      </c>
      <c r="P121" s="199"/>
      <c r="Q121" s="195" t="s">
        <v>40</v>
      </c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7"/>
      <c r="AF121" s="208"/>
    </row>
    <row r="122" spans="2:32" ht="31.5" customHeight="1">
      <c r="B122" s="202">
        <f>IF('選手データ入力'!H19="","",VLOOKUP(B124,'選手データ入力'!$A$2:$K$42,8,0))</f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4"/>
      <c r="O122" s="200"/>
      <c r="P122" s="201"/>
      <c r="Q122" s="180" t="s">
        <v>38</v>
      </c>
      <c r="R122" s="181"/>
      <c r="S122" s="181"/>
      <c r="T122" s="181"/>
      <c r="U122" s="182"/>
      <c r="V122" s="202">
        <f>IF('選手データ入力'!K19="","",VLOOKUP(B124,'選手データ入力'!$A$2:$K$42,11,0))</f>
      </c>
      <c r="W122" s="203"/>
      <c r="X122" s="203"/>
      <c r="Y122" s="203"/>
      <c r="Z122" s="203"/>
      <c r="AA122" s="203"/>
      <c r="AB122" s="203"/>
      <c r="AC122" s="203"/>
      <c r="AD122" s="204"/>
      <c r="AF122" s="208"/>
    </row>
    <row r="123" spans="2:32" ht="18.75" customHeight="1">
      <c r="B123" s="180" t="s">
        <v>65</v>
      </c>
      <c r="C123" s="181"/>
      <c r="D123" s="181"/>
      <c r="E123" s="181"/>
      <c r="F123" s="182"/>
      <c r="G123" s="180" t="s">
        <v>41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  <c r="R123" s="183" t="s">
        <v>1</v>
      </c>
      <c r="S123" s="183"/>
      <c r="T123" s="180" t="s">
        <v>42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2"/>
      <c r="AF123" s="208"/>
    </row>
    <row r="124" spans="2:32" ht="27" customHeight="1">
      <c r="B124" s="184">
        <f>'女子一覧（様式１）'!$B$30</f>
      </c>
      <c r="C124" s="185"/>
      <c r="D124" s="185"/>
      <c r="E124" s="185"/>
      <c r="F124" s="186"/>
      <c r="G124" s="184">
        <f>IF(B122="","",VLOOKUP(B124,'選手データ入力'!$A$2:$K$42,2,0))</f>
      </c>
      <c r="H124" s="185"/>
      <c r="I124" s="185"/>
      <c r="J124" s="185"/>
      <c r="K124" s="185"/>
      <c r="L124" s="185"/>
      <c r="M124" s="185"/>
      <c r="N124" s="185"/>
      <c r="O124" s="185"/>
      <c r="P124" s="185"/>
      <c r="Q124" s="186"/>
      <c r="R124" s="190">
        <f>IF(B122="","",VLOOKUP(B124,'選手データ入力'!$A$2:$K$42,4,0))</f>
      </c>
      <c r="S124" s="191"/>
      <c r="T124" s="184">
        <f>IF(B124="","",'基本入力'!$B$10)</f>
      </c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6"/>
      <c r="AF124" s="208"/>
    </row>
    <row r="125" spans="2:32" ht="27" customHeight="1">
      <c r="B125" s="187"/>
      <c r="C125" s="188"/>
      <c r="D125" s="188"/>
      <c r="E125" s="188"/>
      <c r="F125" s="189"/>
      <c r="G125" s="187"/>
      <c r="H125" s="188"/>
      <c r="I125" s="188"/>
      <c r="J125" s="188"/>
      <c r="K125" s="188"/>
      <c r="L125" s="188"/>
      <c r="M125" s="188"/>
      <c r="N125" s="188"/>
      <c r="O125" s="188"/>
      <c r="P125" s="188"/>
      <c r="Q125" s="189"/>
      <c r="R125" s="192"/>
      <c r="S125" s="193"/>
      <c r="T125" s="187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9"/>
      <c r="AF125" s="208"/>
    </row>
    <row r="126" spans="1:32" ht="13.5">
      <c r="A126" s="178" t="s">
        <v>92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208"/>
    </row>
    <row r="127" spans="2:32" ht="17.25">
      <c r="B127" s="194" t="str">
        <f>$B$2</f>
        <v>第11回北海道高等学校体育連盟空知支部陸上競技選手権大会　個人申込書（様式２）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F127" s="208"/>
    </row>
    <row r="128" spans="2:32" ht="18.75" customHeight="1">
      <c r="B128" s="195" t="s">
        <v>39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7"/>
      <c r="O128" s="198" t="s">
        <v>59</v>
      </c>
      <c r="P128" s="199"/>
      <c r="Q128" s="195" t="s">
        <v>40</v>
      </c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7"/>
      <c r="AF128" s="208"/>
    </row>
    <row r="129" spans="2:32" ht="31.5" customHeight="1">
      <c r="B129" s="202">
        <f>IF('選手データ入力'!H20="","",VLOOKUP(B131,'選手データ入力'!$A$2:$K$42,8,0))</f>
      </c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0"/>
      <c r="P129" s="201"/>
      <c r="Q129" s="180" t="s">
        <v>38</v>
      </c>
      <c r="R129" s="181"/>
      <c r="S129" s="181"/>
      <c r="T129" s="181"/>
      <c r="U129" s="182"/>
      <c r="V129" s="202">
        <f>IF('選手データ入力'!K20="","",VLOOKUP(B131,'選手データ入力'!$A$2:$K$42,11,0))</f>
      </c>
      <c r="W129" s="203"/>
      <c r="X129" s="203"/>
      <c r="Y129" s="203"/>
      <c r="Z129" s="203"/>
      <c r="AA129" s="203"/>
      <c r="AB129" s="203"/>
      <c r="AC129" s="203"/>
      <c r="AD129" s="204"/>
      <c r="AF129" s="208"/>
    </row>
    <row r="130" spans="2:32" ht="18.75" customHeight="1">
      <c r="B130" s="180" t="s">
        <v>65</v>
      </c>
      <c r="C130" s="181"/>
      <c r="D130" s="181"/>
      <c r="E130" s="181"/>
      <c r="F130" s="182"/>
      <c r="G130" s="180" t="s">
        <v>41</v>
      </c>
      <c r="H130" s="181"/>
      <c r="I130" s="181"/>
      <c r="J130" s="181"/>
      <c r="K130" s="181"/>
      <c r="L130" s="181"/>
      <c r="M130" s="181"/>
      <c r="N130" s="181"/>
      <c r="O130" s="181"/>
      <c r="P130" s="181"/>
      <c r="Q130" s="182"/>
      <c r="R130" s="183" t="s">
        <v>1</v>
      </c>
      <c r="S130" s="183"/>
      <c r="T130" s="180" t="s">
        <v>42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2"/>
      <c r="AF130" s="208"/>
    </row>
    <row r="131" spans="2:32" ht="27" customHeight="1">
      <c r="B131" s="184">
        <f>'女子一覧（様式１）'!$B$31</f>
      </c>
      <c r="C131" s="185"/>
      <c r="D131" s="185"/>
      <c r="E131" s="185"/>
      <c r="F131" s="186"/>
      <c r="G131" s="184">
        <f>IF(B129="","",VLOOKUP(B131,'選手データ入力'!$A$2:$K$42,2,0))</f>
      </c>
      <c r="H131" s="185"/>
      <c r="I131" s="185"/>
      <c r="J131" s="185"/>
      <c r="K131" s="185"/>
      <c r="L131" s="185"/>
      <c r="M131" s="185"/>
      <c r="N131" s="185"/>
      <c r="O131" s="185"/>
      <c r="P131" s="185"/>
      <c r="Q131" s="186"/>
      <c r="R131" s="190">
        <f>IF(B129="","",VLOOKUP(B131,'選手データ入力'!$A$2:$K$42,4,0))</f>
      </c>
      <c r="S131" s="191"/>
      <c r="T131" s="184">
        <f>IF(B131="","",'基本入力'!$B$10)</f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F131" s="208"/>
    </row>
    <row r="132" spans="2:32" ht="27" customHeight="1">
      <c r="B132" s="187"/>
      <c r="C132" s="188"/>
      <c r="D132" s="188"/>
      <c r="E132" s="188"/>
      <c r="F132" s="189"/>
      <c r="G132" s="187"/>
      <c r="H132" s="188"/>
      <c r="I132" s="188"/>
      <c r="J132" s="188"/>
      <c r="K132" s="188"/>
      <c r="L132" s="188"/>
      <c r="M132" s="188"/>
      <c r="N132" s="188"/>
      <c r="O132" s="188"/>
      <c r="P132" s="188"/>
      <c r="Q132" s="189"/>
      <c r="R132" s="192"/>
      <c r="S132" s="193"/>
      <c r="T132" s="187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9"/>
      <c r="AF132" s="208"/>
    </row>
    <row r="133" spans="1:32" ht="13.5">
      <c r="A133" s="178" t="s">
        <v>92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208"/>
    </row>
    <row r="134" spans="2:32" ht="18" customHeight="1">
      <c r="B134" s="194" t="str">
        <f>$B$2</f>
        <v>第11回北海道高等学校体育連盟空知支部陸上競技選手権大会　個人申込書（様式２）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F134" s="208"/>
    </row>
    <row r="135" spans="2:32" ht="19.5" customHeight="1">
      <c r="B135" s="195" t="s">
        <v>39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7"/>
      <c r="O135" s="198" t="s">
        <v>59</v>
      </c>
      <c r="P135" s="199"/>
      <c r="Q135" s="195" t="s">
        <v>40</v>
      </c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7"/>
      <c r="AF135" s="208"/>
    </row>
    <row r="136" spans="2:32" ht="31.5" customHeight="1">
      <c r="B136" s="202">
        <f>IF('選手データ入力'!H21="","",VLOOKUP(B138,'選手データ入力'!$A$2:$K$42,8,0))</f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4"/>
      <c r="O136" s="200"/>
      <c r="P136" s="201"/>
      <c r="Q136" s="180" t="s">
        <v>38</v>
      </c>
      <c r="R136" s="181"/>
      <c r="S136" s="181"/>
      <c r="T136" s="181"/>
      <c r="U136" s="182"/>
      <c r="V136" s="202">
        <f>IF('選手データ入力'!K21="","",VLOOKUP(B138,'選手データ入力'!$A$2:$K$42,11,0))</f>
      </c>
      <c r="W136" s="203"/>
      <c r="X136" s="203"/>
      <c r="Y136" s="203"/>
      <c r="Z136" s="203"/>
      <c r="AA136" s="203"/>
      <c r="AB136" s="203"/>
      <c r="AC136" s="203"/>
      <c r="AD136" s="204"/>
      <c r="AF136" s="208"/>
    </row>
    <row r="137" spans="2:32" ht="18.75" customHeight="1">
      <c r="B137" s="180" t="s">
        <v>65</v>
      </c>
      <c r="C137" s="181"/>
      <c r="D137" s="181"/>
      <c r="E137" s="181"/>
      <c r="F137" s="182"/>
      <c r="G137" s="180" t="s">
        <v>41</v>
      </c>
      <c r="H137" s="181"/>
      <c r="I137" s="181"/>
      <c r="J137" s="181"/>
      <c r="K137" s="181"/>
      <c r="L137" s="181"/>
      <c r="M137" s="181"/>
      <c r="N137" s="181"/>
      <c r="O137" s="181"/>
      <c r="P137" s="181"/>
      <c r="Q137" s="182"/>
      <c r="R137" s="183" t="s">
        <v>1</v>
      </c>
      <c r="S137" s="183"/>
      <c r="T137" s="180" t="s">
        <v>42</v>
      </c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2"/>
      <c r="AF137" s="208"/>
    </row>
    <row r="138" spans="2:32" ht="27" customHeight="1">
      <c r="B138" s="184">
        <f>'女子一覧（様式１）'!$B$32</f>
      </c>
      <c r="C138" s="185"/>
      <c r="D138" s="185"/>
      <c r="E138" s="185"/>
      <c r="F138" s="186"/>
      <c r="G138" s="184">
        <f>IF(B136="","",VLOOKUP(B138,'選手データ入力'!$A$2:$K$42,2,0))</f>
      </c>
      <c r="H138" s="185"/>
      <c r="I138" s="185"/>
      <c r="J138" s="185"/>
      <c r="K138" s="185"/>
      <c r="L138" s="185"/>
      <c r="M138" s="185"/>
      <c r="N138" s="185"/>
      <c r="O138" s="185"/>
      <c r="P138" s="185"/>
      <c r="Q138" s="186"/>
      <c r="R138" s="190">
        <f>IF(B136="","",VLOOKUP(B138,'選手データ入力'!$A$2:$K$42,4,0))</f>
      </c>
      <c r="S138" s="191"/>
      <c r="T138" s="184">
        <f>IF(B138="","",'基本入力'!$B$10)</f>
      </c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F138" s="208"/>
    </row>
    <row r="139" spans="2:32" ht="27" customHeight="1">
      <c r="B139" s="187"/>
      <c r="C139" s="188"/>
      <c r="D139" s="188"/>
      <c r="E139" s="188"/>
      <c r="F139" s="189"/>
      <c r="G139" s="187"/>
      <c r="H139" s="188"/>
      <c r="I139" s="188"/>
      <c r="J139" s="188"/>
      <c r="K139" s="188"/>
      <c r="L139" s="188"/>
      <c r="M139" s="188"/>
      <c r="N139" s="188"/>
      <c r="O139" s="188"/>
      <c r="P139" s="188"/>
      <c r="Q139" s="189"/>
      <c r="R139" s="192"/>
      <c r="S139" s="193"/>
      <c r="T139" s="187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9"/>
      <c r="AF139" s="208"/>
    </row>
    <row r="140" spans="1:32" ht="13.5">
      <c r="A140" s="178" t="s">
        <v>92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208"/>
    </row>
    <row r="141" spans="2:32" ht="18" customHeight="1">
      <c r="B141" s="194" t="str">
        <f>$B$2</f>
        <v>第11回北海道高等学校体育連盟空知支部陸上競技選手権大会　個人申込書（様式２）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F141" s="208"/>
    </row>
    <row r="142" spans="2:32" ht="19.5" customHeight="1">
      <c r="B142" s="195" t="s">
        <v>39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7"/>
      <c r="O142" s="198" t="s">
        <v>59</v>
      </c>
      <c r="P142" s="199"/>
      <c r="Q142" s="195" t="s">
        <v>40</v>
      </c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7"/>
      <c r="AF142" s="208"/>
    </row>
    <row r="143" spans="2:32" ht="31.5" customHeight="1">
      <c r="B143" s="202">
        <f>IF('選手データ入力'!H22="","",VLOOKUP(B145,'選手データ入力'!$A$2:$K$42,8,0))</f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4"/>
      <c r="O143" s="200"/>
      <c r="P143" s="201"/>
      <c r="Q143" s="180" t="s">
        <v>38</v>
      </c>
      <c r="R143" s="181"/>
      <c r="S143" s="181"/>
      <c r="T143" s="181"/>
      <c r="U143" s="182"/>
      <c r="V143" s="202">
        <f>IF('選手データ入力'!K22="","",VLOOKUP(B145,'選手データ入力'!$A$2:$K$42,11,0))</f>
      </c>
      <c r="W143" s="203"/>
      <c r="X143" s="203"/>
      <c r="Y143" s="203"/>
      <c r="Z143" s="203"/>
      <c r="AA143" s="203"/>
      <c r="AB143" s="203"/>
      <c r="AC143" s="203"/>
      <c r="AD143" s="204"/>
      <c r="AF143" s="208"/>
    </row>
    <row r="144" spans="2:32" ht="18.75" customHeight="1">
      <c r="B144" s="180" t="s">
        <v>65</v>
      </c>
      <c r="C144" s="181"/>
      <c r="D144" s="181"/>
      <c r="E144" s="181"/>
      <c r="F144" s="182"/>
      <c r="G144" s="180" t="s">
        <v>41</v>
      </c>
      <c r="H144" s="181"/>
      <c r="I144" s="181"/>
      <c r="J144" s="181"/>
      <c r="K144" s="181"/>
      <c r="L144" s="181"/>
      <c r="M144" s="181"/>
      <c r="N144" s="181"/>
      <c r="O144" s="181"/>
      <c r="P144" s="181"/>
      <c r="Q144" s="182"/>
      <c r="R144" s="183" t="s">
        <v>1</v>
      </c>
      <c r="S144" s="183"/>
      <c r="T144" s="180" t="s">
        <v>42</v>
      </c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2"/>
      <c r="AF144" s="208"/>
    </row>
    <row r="145" spans="2:32" ht="27" customHeight="1">
      <c r="B145" s="184">
        <f>'女子一覧（様式１）'!$B$33</f>
      </c>
      <c r="C145" s="185"/>
      <c r="D145" s="185"/>
      <c r="E145" s="185"/>
      <c r="F145" s="186"/>
      <c r="G145" s="184">
        <f>IF(B143="","",VLOOKUP(B145,'選手データ入力'!$A$2:$K$42,2,0))</f>
      </c>
      <c r="H145" s="185"/>
      <c r="I145" s="185"/>
      <c r="J145" s="185"/>
      <c r="K145" s="185"/>
      <c r="L145" s="185"/>
      <c r="M145" s="185"/>
      <c r="N145" s="185"/>
      <c r="O145" s="185"/>
      <c r="P145" s="185"/>
      <c r="Q145" s="186"/>
      <c r="R145" s="190">
        <f>IF(B143="","",VLOOKUP(B145,'選手データ入力'!$A$2:$K$42,4,0))</f>
      </c>
      <c r="S145" s="191"/>
      <c r="T145" s="184">
        <f>IF(B145="","",'基本入力'!$B$10)</f>
      </c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F145" s="208"/>
    </row>
    <row r="146" spans="2:32" ht="27" customHeight="1">
      <c r="B146" s="187"/>
      <c r="C146" s="188"/>
      <c r="D146" s="188"/>
      <c r="E146" s="188"/>
      <c r="F146" s="189"/>
      <c r="G146" s="187"/>
      <c r="H146" s="188"/>
      <c r="I146" s="188"/>
      <c r="J146" s="188"/>
      <c r="K146" s="188"/>
      <c r="L146" s="188"/>
      <c r="M146" s="188"/>
      <c r="N146" s="188"/>
      <c r="O146" s="188"/>
      <c r="P146" s="188"/>
      <c r="Q146" s="189"/>
      <c r="R146" s="192"/>
      <c r="S146" s="193"/>
      <c r="T146" s="187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9"/>
      <c r="AF146" s="208"/>
    </row>
    <row r="147" spans="1:32" ht="13.5" customHeight="1">
      <c r="A147" s="178" t="s">
        <v>92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208"/>
    </row>
    <row r="148" spans="1:32" ht="13.5" customHeight="1">
      <c r="A148" s="17"/>
      <c r="AF148" s="21"/>
    </row>
    <row r="149" spans="1:32" ht="13.5" customHeight="1">
      <c r="A149" s="178" t="s">
        <v>92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207" t="s">
        <v>48</v>
      </c>
    </row>
    <row r="150" spans="2:32" ht="17.25">
      <c r="B150" s="194" t="str">
        <f>$B$2</f>
        <v>第11回北海道高等学校体育連盟空知支部陸上競技選手権大会　個人申込書（様式２）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F150" s="207"/>
    </row>
    <row r="151" spans="2:32" s="19" customFormat="1" ht="18.75" customHeight="1">
      <c r="B151" s="195" t="s">
        <v>39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7"/>
      <c r="O151" s="198" t="s">
        <v>59</v>
      </c>
      <c r="P151" s="199"/>
      <c r="Q151" s="195" t="s">
        <v>40</v>
      </c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7"/>
      <c r="AF151" s="207"/>
    </row>
    <row r="152" spans="2:32" ht="31.5" customHeight="1">
      <c r="B152" s="202">
        <f>IF('選手データ入力'!H23="","",VLOOKUP(B154,'選手データ入力'!$A$2:$K$42,8,0))</f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4"/>
      <c r="O152" s="200"/>
      <c r="P152" s="201"/>
      <c r="Q152" s="180" t="s">
        <v>38</v>
      </c>
      <c r="R152" s="181"/>
      <c r="S152" s="181"/>
      <c r="T152" s="181"/>
      <c r="U152" s="182"/>
      <c r="V152" s="202">
        <f>IF('選手データ入力'!K23="","",VLOOKUP(B154,'選手データ入力'!$A$2:$K$42,11,0))</f>
      </c>
      <c r="W152" s="203"/>
      <c r="X152" s="203"/>
      <c r="Y152" s="203"/>
      <c r="Z152" s="203"/>
      <c r="AA152" s="203"/>
      <c r="AB152" s="203"/>
      <c r="AC152" s="203"/>
      <c r="AD152" s="204"/>
      <c r="AF152" s="207"/>
    </row>
    <row r="153" spans="2:32" ht="18.75" customHeight="1">
      <c r="B153" s="180" t="s">
        <v>65</v>
      </c>
      <c r="C153" s="181"/>
      <c r="D153" s="181"/>
      <c r="E153" s="181"/>
      <c r="F153" s="182"/>
      <c r="G153" s="180" t="s">
        <v>41</v>
      </c>
      <c r="H153" s="181"/>
      <c r="I153" s="181"/>
      <c r="J153" s="181"/>
      <c r="K153" s="181"/>
      <c r="L153" s="181"/>
      <c r="M153" s="181"/>
      <c r="N153" s="181"/>
      <c r="O153" s="181"/>
      <c r="P153" s="181"/>
      <c r="Q153" s="182"/>
      <c r="R153" s="183" t="s">
        <v>1</v>
      </c>
      <c r="S153" s="183"/>
      <c r="T153" s="180" t="s">
        <v>42</v>
      </c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2"/>
      <c r="AF153" s="207"/>
    </row>
    <row r="154" spans="2:32" ht="27" customHeight="1">
      <c r="B154" s="184">
        <f>'一覧（様式１予備）'!$B$14</f>
      </c>
      <c r="C154" s="185"/>
      <c r="D154" s="185"/>
      <c r="E154" s="185"/>
      <c r="F154" s="186"/>
      <c r="G154" s="184">
        <f>IF(B152="","",VLOOKUP(B154,'選手データ入力'!$A$2:$K$42,2,0))</f>
      </c>
      <c r="H154" s="185"/>
      <c r="I154" s="185"/>
      <c r="J154" s="185"/>
      <c r="K154" s="185"/>
      <c r="L154" s="185"/>
      <c r="M154" s="185"/>
      <c r="N154" s="185"/>
      <c r="O154" s="185"/>
      <c r="P154" s="185"/>
      <c r="Q154" s="186"/>
      <c r="R154" s="190">
        <f>IF(B152="","",VLOOKUP(B154,'選手データ入力'!$A$2:$K$42,4,0))</f>
      </c>
      <c r="S154" s="191"/>
      <c r="T154" s="184">
        <f>IF(B154="","",'基本入力'!$B$10)</f>
      </c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F154" s="207"/>
    </row>
    <row r="155" spans="2:32" ht="27" customHeight="1">
      <c r="B155" s="187"/>
      <c r="C155" s="188"/>
      <c r="D155" s="188"/>
      <c r="E155" s="188"/>
      <c r="F155" s="189"/>
      <c r="G155" s="187"/>
      <c r="H155" s="188"/>
      <c r="I155" s="188"/>
      <c r="J155" s="188"/>
      <c r="K155" s="188"/>
      <c r="L155" s="188"/>
      <c r="M155" s="188"/>
      <c r="N155" s="188"/>
      <c r="O155" s="188"/>
      <c r="P155" s="188"/>
      <c r="Q155" s="189"/>
      <c r="R155" s="192"/>
      <c r="S155" s="193"/>
      <c r="T155" s="187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9"/>
      <c r="AF155" s="207"/>
    </row>
    <row r="156" spans="1:32" ht="13.5">
      <c r="A156" s="178" t="s">
        <v>92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207"/>
    </row>
    <row r="157" spans="2:32" ht="17.25">
      <c r="B157" s="194" t="str">
        <f>$B$2</f>
        <v>第11回北海道高等学校体育連盟空知支部陸上競技選手権大会　個人申込書（様式２）</v>
      </c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F157" s="207"/>
    </row>
    <row r="158" spans="2:32" ht="18.75" customHeight="1">
      <c r="B158" s="195" t="s">
        <v>39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7"/>
      <c r="O158" s="198" t="s">
        <v>59</v>
      </c>
      <c r="P158" s="199"/>
      <c r="Q158" s="195" t="s">
        <v>40</v>
      </c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7"/>
      <c r="AF158" s="207"/>
    </row>
    <row r="159" spans="2:32" ht="31.5" customHeight="1">
      <c r="B159" s="202">
        <f>IF('選手データ入力'!H24="","",VLOOKUP(B161,'選手データ入力'!$A$2:$K$42,8,0))</f>
      </c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4"/>
      <c r="O159" s="200"/>
      <c r="P159" s="201"/>
      <c r="Q159" s="180" t="s">
        <v>38</v>
      </c>
      <c r="R159" s="181"/>
      <c r="S159" s="181"/>
      <c r="T159" s="181"/>
      <c r="U159" s="182"/>
      <c r="V159" s="202">
        <f>IF('選手データ入力'!K24="","",VLOOKUP(B161,'選手データ入力'!$A$2:$K$42,11,0))</f>
      </c>
      <c r="W159" s="203"/>
      <c r="X159" s="203"/>
      <c r="Y159" s="203"/>
      <c r="Z159" s="203"/>
      <c r="AA159" s="203"/>
      <c r="AB159" s="203"/>
      <c r="AC159" s="203"/>
      <c r="AD159" s="204"/>
      <c r="AF159" s="207"/>
    </row>
    <row r="160" spans="2:32" ht="18.75" customHeight="1">
      <c r="B160" s="180" t="s">
        <v>65</v>
      </c>
      <c r="C160" s="181"/>
      <c r="D160" s="181"/>
      <c r="E160" s="181"/>
      <c r="F160" s="182"/>
      <c r="G160" s="180" t="s">
        <v>41</v>
      </c>
      <c r="H160" s="181"/>
      <c r="I160" s="181"/>
      <c r="J160" s="181"/>
      <c r="K160" s="181"/>
      <c r="L160" s="181"/>
      <c r="M160" s="181"/>
      <c r="N160" s="181"/>
      <c r="O160" s="181"/>
      <c r="P160" s="181"/>
      <c r="Q160" s="182"/>
      <c r="R160" s="183" t="s">
        <v>1</v>
      </c>
      <c r="S160" s="183"/>
      <c r="T160" s="180" t="s">
        <v>42</v>
      </c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2"/>
      <c r="AF160" s="207"/>
    </row>
    <row r="161" spans="2:32" ht="27" customHeight="1">
      <c r="B161" s="184">
        <f>'一覧（様式１予備）'!$B$15</f>
      </c>
      <c r="C161" s="185"/>
      <c r="D161" s="185"/>
      <c r="E161" s="185"/>
      <c r="F161" s="186"/>
      <c r="G161" s="184">
        <f>IF(B159="","",VLOOKUP(B161,'選手データ入力'!$A$2:$K$42,2,0))</f>
      </c>
      <c r="H161" s="185"/>
      <c r="I161" s="185"/>
      <c r="J161" s="185"/>
      <c r="K161" s="185"/>
      <c r="L161" s="185"/>
      <c r="M161" s="185"/>
      <c r="N161" s="185"/>
      <c r="O161" s="185"/>
      <c r="P161" s="185"/>
      <c r="Q161" s="186"/>
      <c r="R161" s="190">
        <f>IF(B159="","",VLOOKUP(B161,'選手データ入力'!$A$2:$K$42,4,0))</f>
      </c>
      <c r="S161" s="191"/>
      <c r="T161" s="184">
        <f>IF(B161="","",'基本入力'!$B$10)</f>
      </c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F161" s="207"/>
    </row>
    <row r="162" spans="2:32" ht="27" customHeight="1">
      <c r="B162" s="187"/>
      <c r="C162" s="188"/>
      <c r="D162" s="188"/>
      <c r="E162" s="188"/>
      <c r="F162" s="189"/>
      <c r="G162" s="187"/>
      <c r="H162" s="188"/>
      <c r="I162" s="188"/>
      <c r="J162" s="188"/>
      <c r="K162" s="188"/>
      <c r="L162" s="188"/>
      <c r="M162" s="188"/>
      <c r="N162" s="188"/>
      <c r="O162" s="188"/>
      <c r="P162" s="188"/>
      <c r="Q162" s="189"/>
      <c r="R162" s="192"/>
      <c r="S162" s="193"/>
      <c r="T162" s="187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9"/>
      <c r="AF162" s="207"/>
    </row>
    <row r="163" spans="1:32" ht="13.5">
      <c r="A163" s="178" t="s">
        <v>92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207"/>
    </row>
    <row r="164" spans="2:32" ht="17.25">
      <c r="B164" s="194" t="str">
        <f>$B$2</f>
        <v>第11回北海道高等学校体育連盟空知支部陸上競技選手権大会　個人申込書（様式２）</v>
      </c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F164" s="207"/>
    </row>
    <row r="165" spans="2:32" ht="18.75" customHeight="1">
      <c r="B165" s="195" t="s">
        <v>39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7"/>
      <c r="O165" s="198" t="s">
        <v>59</v>
      </c>
      <c r="P165" s="199"/>
      <c r="Q165" s="195" t="s">
        <v>40</v>
      </c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7"/>
      <c r="AF165" s="207"/>
    </row>
    <row r="166" spans="2:32" ht="31.5" customHeight="1">
      <c r="B166" s="202">
        <f>IF('選手データ入力'!H25="","",VLOOKUP(B168,'選手データ入力'!$A$2:$K$42,8,0))</f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4"/>
      <c r="O166" s="200"/>
      <c r="P166" s="201"/>
      <c r="Q166" s="180" t="s">
        <v>38</v>
      </c>
      <c r="R166" s="181"/>
      <c r="S166" s="181"/>
      <c r="T166" s="181"/>
      <c r="U166" s="182"/>
      <c r="V166" s="202">
        <f>IF('選手データ入力'!K25="","",VLOOKUP(B168,'選手データ入力'!$A$2:$K$42,11,0))</f>
      </c>
      <c r="W166" s="203"/>
      <c r="X166" s="203"/>
      <c r="Y166" s="203"/>
      <c r="Z166" s="203"/>
      <c r="AA166" s="203"/>
      <c r="AB166" s="203"/>
      <c r="AC166" s="203"/>
      <c r="AD166" s="204"/>
      <c r="AF166" s="207"/>
    </row>
    <row r="167" spans="2:32" ht="18.75" customHeight="1">
      <c r="B167" s="180" t="s">
        <v>65</v>
      </c>
      <c r="C167" s="181"/>
      <c r="D167" s="181"/>
      <c r="E167" s="181"/>
      <c r="F167" s="182"/>
      <c r="G167" s="180" t="s">
        <v>41</v>
      </c>
      <c r="H167" s="181"/>
      <c r="I167" s="181"/>
      <c r="J167" s="181"/>
      <c r="K167" s="181"/>
      <c r="L167" s="181"/>
      <c r="M167" s="181"/>
      <c r="N167" s="181"/>
      <c r="O167" s="181"/>
      <c r="P167" s="181"/>
      <c r="Q167" s="182"/>
      <c r="R167" s="183" t="s">
        <v>1</v>
      </c>
      <c r="S167" s="183"/>
      <c r="T167" s="180" t="s">
        <v>42</v>
      </c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2"/>
      <c r="AF167" s="207"/>
    </row>
    <row r="168" spans="2:32" ht="27" customHeight="1">
      <c r="B168" s="184">
        <f>'一覧（様式１予備）'!$B$16</f>
      </c>
      <c r="C168" s="185"/>
      <c r="D168" s="185"/>
      <c r="E168" s="185"/>
      <c r="F168" s="186"/>
      <c r="G168" s="184">
        <f>IF(B166="","",VLOOKUP(B168,'選手データ入力'!$A$2:$K$42,2,0))</f>
      </c>
      <c r="H168" s="185"/>
      <c r="I168" s="185"/>
      <c r="J168" s="185"/>
      <c r="K168" s="185"/>
      <c r="L168" s="185"/>
      <c r="M168" s="185"/>
      <c r="N168" s="185"/>
      <c r="O168" s="185"/>
      <c r="P168" s="185"/>
      <c r="Q168" s="186"/>
      <c r="R168" s="190">
        <f>IF(B166="","",VLOOKUP(B168,'選手データ入力'!$A$2:$K$42,4,0))</f>
      </c>
      <c r="S168" s="191"/>
      <c r="T168" s="184">
        <f>IF(B168="","",'基本入力'!$B$10)</f>
      </c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F168" s="207"/>
    </row>
    <row r="169" spans="2:32" ht="27" customHeight="1">
      <c r="B169" s="187"/>
      <c r="C169" s="188"/>
      <c r="D169" s="188"/>
      <c r="E169" s="188"/>
      <c r="F169" s="189"/>
      <c r="G169" s="187"/>
      <c r="H169" s="188"/>
      <c r="I169" s="188"/>
      <c r="J169" s="188"/>
      <c r="K169" s="188"/>
      <c r="L169" s="188"/>
      <c r="M169" s="188"/>
      <c r="N169" s="188"/>
      <c r="O169" s="188"/>
      <c r="P169" s="188"/>
      <c r="Q169" s="189"/>
      <c r="R169" s="192"/>
      <c r="S169" s="193"/>
      <c r="T169" s="187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9"/>
      <c r="AF169" s="207"/>
    </row>
    <row r="170" spans="1:32" ht="13.5">
      <c r="A170" s="178" t="s">
        <v>92</v>
      </c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207"/>
    </row>
    <row r="171" spans="2:32" ht="18" customHeight="1">
      <c r="B171" s="194" t="str">
        <f>$B$2</f>
        <v>第11回北海道高等学校体育連盟空知支部陸上競技選手権大会　個人申込書（様式２）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F171" s="207"/>
    </row>
    <row r="172" spans="2:32" ht="19.5" customHeight="1">
      <c r="B172" s="195" t="s">
        <v>39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7"/>
      <c r="O172" s="198" t="s">
        <v>59</v>
      </c>
      <c r="P172" s="199"/>
      <c r="Q172" s="195" t="s">
        <v>40</v>
      </c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7"/>
      <c r="AF172" s="207"/>
    </row>
    <row r="173" spans="2:32" ht="31.5" customHeight="1">
      <c r="B173" s="202">
        <f>IF('選手データ入力'!H26="","",VLOOKUP(B175,'選手データ入力'!$A$2:$K$42,8,0))</f>
      </c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4"/>
      <c r="O173" s="200"/>
      <c r="P173" s="201"/>
      <c r="Q173" s="180" t="s">
        <v>38</v>
      </c>
      <c r="R173" s="181"/>
      <c r="S173" s="181"/>
      <c r="T173" s="181"/>
      <c r="U173" s="182"/>
      <c r="V173" s="202">
        <f>IF('選手データ入力'!K26="","",VLOOKUP(B175,'選手データ入力'!$A$2:$K$42,11,0))</f>
      </c>
      <c r="W173" s="203"/>
      <c r="X173" s="203"/>
      <c r="Y173" s="203"/>
      <c r="Z173" s="203"/>
      <c r="AA173" s="203"/>
      <c r="AB173" s="203"/>
      <c r="AC173" s="203"/>
      <c r="AD173" s="204"/>
      <c r="AF173" s="207"/>
    </row>
    <row r="174" spans="2:32" ht="18.75" customHeight="1">
      <c r="B174" s="180" t="s">
        <v>65</v>
      </c>
      <c r="C174" s="181"/>
      <c r="D174" s="181"/>
      <c r="E174" s="181"/>
      <c r="F174" s="182"/>
      <c r="G174" s="180" t="s">
        <v>41</v>
      </c>
      <c r="H174" s="181"/>
      <c r="I174" s="181"/>
      <c r="J174" s="181"/>
      <c r="K174" s="181"/>
      <c r="L174" s="181"/>
      <c r="M174" s="181"/>
      <c r="N174" s="181"/>
      <c r="O174" s="181"/>
      <c r="P174" s="181"/>
      <c r="Q174" s="182"/>
      <c r="R174" s="183" t="s">
        <v>1</v>
      </c>
      <c r="S174" s="183"/>
      <c r="T174" s="180" t="s">
        <v>42</v>
      </c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2"/>
      <c r="AF174" s="207"/>
    </row>
    <row r="175" spans="2:32" ht="27" customHeight="1">
      <c r="B175" s="184">
        <f>'一覧（様式１予備）'!$B$17</f>
      </c>
      <c r="C175" s="185"/>
      <c r="D175" s="185"/>
      <c r="E175" s="185"/>
      <c r="F175" s="186"/>
      <c r="G175" s="184">
        <f>IF(B173="","",VLOOKUP(B175,'選手データ入力'!$A$2:$K$42,2,0))</f>
      </c>
      <c r="H175" s="185"/>
      <c r="I175" s="185"/>
      <c r="J175" s="185"/>
      <c r="K175" s="185"/>
      <c r="L175" s="185"/>
      <c r="M175" s="185"/>
      <c r="N175" s="185"/>
      <c r="O175" s="185"/>
      <c r="P175" s="185"/>
      <c r="Q175" s="186"/>
      <c r="R175" s="190">
        <f>IF(B173="","",VLOOKUP(B175,'選手データ入力'!$A$2:$K$42,4,0))</f>
      </c>
      <c r="S175" s="191"/>
      <c r="T175" s="184">
        <f>IF(B175="","",'基本入力'!$B$10)</f>
      </c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6"/>
      <c r="AF175" s="207"/>
    </row>
    <row r="176" spans="2:32" ht="27" customHeight="1">
      <c r="B176" s="187"/>
      <c r="C176" s="188"/>
      <c r="D176" s="188"/>
      <c r="E176" s="188"/>
      <c r="F176" s="189"/>
      <c r="G176" s="187"/>
      <c r="H176" s="188"/>
      <c r="I176" s="188"/>
      <c r="J176" s="188"/>
      <c r="K176" s="188"/>
      <c r="L176" s="188"/>
      <c r="M176" s="188"/>
      <c r="N176" s="188"/>
      <c r="O176" s="188"/>
      <c r="P176" s="188"/>
      <c r="Q176" s="189"/>
      <c r="R176" s="192"/>
      <c r="S176" s="193"/>
      <c r="T176" s="187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9"/>
      <c r="AF176" s="207"/>
    </row>
    <row r="177" spans="1:32" ht="13.5">
      <c r="A177" s="178" t="s">
        <v>92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207"/>
    </row>
    <row r="178" spans="2:32" ht="18" customHeight="1">
      <c r="B178" s="194" t="str">
        <f>$B$2</f>
        <v>第11回北海道高等学校体育連盟空知支部陸上競技選手権大会　個人申込書（様式２）</v>
      </c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F178" s="207"/>
    </row>
    <row r="179" spans="2:32" ht="19.5" customHeight="1">
      <c r="B179" s="195" t="s">
        <v>39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7"/>
      <c r="O179" s="198" t="s">
        <v>59</v>
      </c>
      <c r="P179" s="199"/>
      <c r="Q179" s="195" t="s">
        <v>40</v>
      </c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7"/>
      <c r="AF179" s="207"/>
    </row>
    <row r="180" spans="2:32" ht="31.5" customHeight="1">
      <c r="B180" s="202">
        <f>IF('選手データ入力'!H27="","",VLOOKUP(B182,'選手データ入力'!$A$2:$K$42,8,0))</f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4"/>
      <c r="O180" s="200"/>
      <c r="P180" s="201"/>
      <c r="Q180" s="180" t="s">
        <v>38</v>
      </c>
      <c r="R180" s="181"/>
      <c r="S180" s="181"/>
      <c r="T180" s="181"/>
      <c r="U180" s="182"/>
      <c r="V180" s="202">
        <f>IF('選手データ入力'!K27="","",VLOOKUP(B182,'選手データ入力'!$A$2:$K$42,11,0))</f>
      </c>
      <c r="W180" s="203"/>
      <c r="X180" s="203"/>
      <c r="Y180" s="203"/>
      <c r="Z180" s="203"/>
      <c r="AA180" s="203"/>
      <c r="AB180" s="203"/>
      <c r="AC180" s="203"/>
      <c r="AD180" s="204"/>
      <c r="AF180" s="207"/>
    </row>
    <row r="181" spans="2:32" ht="18.75" customHeight="1">
      <c r="B181" s="180" t="s">
        <v>65</v>
      </c>
      <c r="C181" s="181"/>
      <c r="D181" s="181"/>
      <c r="E181" s="181"/>
      <c r="F181" s="182"/>
      <c r="G181" s="180" t="s">
        <v>41</v>
      </c>
      <c r="H181" s="181"/>
      <c r="I181" s="181"/>
      <c r="J181" s="181"/>
      <c r="K181" s="181"/>
      <c r="L181" s="181"/>
      <c r="M181" s="181"/>
      <c r="N181" s="181"/>
      <c r="O181" s="181"/>
      <c r="P181" s="181"/>
      <c r="Q181" s="182"/>
      <c r="R181" s="183" t="s">
        <v>1</v>
      </c>
      <c r="S181" s="183"/>
      <c r="T181" s="180" t="s">
        <v>42</v>
      </c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2"/>
      <c r="AF181" s="207"/>
    </row>
    <row r="182" spans="2:32" ht="27" customHeight="1">
      <c r="B182" s="184">
        <f>'一覧（様式１予備）'!$B$18</f>
      </c>
      <c r="C182" s="185"/>
      <c r="D182" s="185"/>
      <c r="E182" s="185"/>
      <c r="F182" s="186"/>
      <c r="G182" s="184">
        <f>IF(B180="","",VLOOKUP(B182,'選手データ入力'!$A$2:$K$42,2,0))</f>
      </c>
      <c r="H182" s="185"/>
      <c r="I182" s="185"/>
      <c r="J182" s="185"/>
      <c r="K182" s="185"/>
      <c r="L182" s="185"/>
      <c r="M182" s="185"/>
      <c r="N182" s="185"/>
      <c r="O182" s="185"/>
      <c r="P182" s="185"/>
      <c r="Q182" s="186"/>
      <c r="R182" s="190">
        <f>IF(B180="","",VLOOKUP(B182,'選手データ入力'!$A$2:$K$42,4,0))</f>
      </c>
      <c r="S182" s="191"/>
      <c r="T182" s="184">
        <f>IF(B182="","",'基本入力'!$B$10)</f>
      </c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6"/>
      <c r="AF182" s="207"/>
    </row>
    <row r="183" spans="2:32" ht="27" customHeight="1">
      <c r="B183" s="187"/>
      <c r="C183" s="188"/>
      <c r="D183" s="188"/>
      <c r="E183" s="188"/>
      <c r="F183" s="189"/>
      <c r="G183" s="187"/>
      <c r="H183" s="188"/>
      <c r="I183" s="188"/>
      <c r="J183" s="188"/>
      <c r="K183" s="188"/>
      <c r="L183" s="188"/>
      <c r="M183" s="188"/>
      <c r="N183" s="188"/>
      <c r="O183" s="188"/>
      <c r="P183" s="188"/>
      <c r="Q183" s="189"/>
      <c r="R183" s="192"/>
      <c r="S183" s="193"/>
      <c r="T183" s="187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9"/>
      <c r="AF183" s="207"/>
    </row>
    <row r="184" spans="1:32" ht="13.5" customHeight="1">
      <c r="A184" s="178" t="s">
        <v>92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207"/>
    </row>
    <row r="186" spans="1:32" ht="13.5" customHeight="1">
      <c r="A186" s="178" t="s">
        <v>92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206" t="s">
        <v>52</v>
      </c>
    </row>
    <row r="187" spans="2:32" ht="17.25">
      <c r="B187" s="194" t="str">
        <f>$B$2</f>
        <v>第11回北海道高等学校体育連盟空知支部陸上競技選手権大会　個人申込書（様式２）</v>
      </c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F187" s="206"/>
    </row>
    <row r="188" spans="2:32" s="19" customFormat="1" ht="18.75" customHeight="1">
      <c r="B188" s="195" t="s">
        <v>39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7"/>
      <c r="O188" s="198" t="s">
        <v>59</v>
      </c>
      <c r="P188" s="199"/>
      <c r="Q188" s="195" t="s">
        <v>40</v>
      </c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7"/>
      <c r="AF188" s="206"/>
    </row>
    <row r="189" spans="2:32" ht="31.5" customHeight="1">
      <c r="B189" s="202">
        <f>IF('選手データ入力'!H28="","",VLOOKUP(B191,'選手データ入力'!$A$2:$K$42,8,0))</f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4"/>
      <c r="O189" s="200"/>
      <c r="P189" s="201"/>
      <c r="Q189" s="180" t="s">
        <v>38</v>
      </c>
      <c r="R189" s="181"/>
      <c r="S189" s="181"/>
      <c r="T189" s="181"/>
      <c r="U189" s="182"/>
      <c r="V189" s="202">
        <f>IF('選手データ入力'!K28="","",VLOOKUP(B191,'選手データ入力'!$A$2:$K$42,11,0))</f>
      </c>
      <c r="W189" s="203"/>
      <c r="X189" s="203"/>
      <c r="Y189" s="203"/>
      <c r="Z189" s="203"/>
      <c r="AA189" s="203"/>
      <c r="AB189" s="203"/>
      <c r="AC189" s="203"/>
      <c r="AD189" s="204"/>
      <c r="AF189" s="206"/>
    </row>
    <row r="190" spans="2:32" ht="18.75" customHeight="1">
      <c r="B190" s="180" t="s">
        <v>65</v>
      </c>
      <c r="C190" s="181"/>
      <c r="D190" s="181"/>
      <c r="E190" s="181"/>
      <c r="F190" s="182"/>
      <c r="G190" s="180" t="s">
        <v>41</v>
      </c>
      <c r="H190" s="181"/>
      <c r="I190" s="181"/>
      <c r="J190" s="181"/>
      <c r="K190" s="181"/>
      <c r="L190" s="181"/>
      <c r="M190" s="181"/>
      <c r="N190" s="181"/>
      <c r="O190" s="181"/>
      <c r="P190" s="181"/>
      <c r="Q190" s="182"/>
      <c r="R190" s="183" t="s">
        <v>1</v>
      </c>
      <c r="S190" s="183"/>
      <c r="T190" s="180" t="s">
        <v>42</v>
      </c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2"/>
      <c r="AF190" s="206"/>
    </row>
    <row r="191" spans="2:32" ht="27" customHeight="1">
      <c r="B191" s="184">
        <f>'一覧（様式１予備）'!$B$19</f>
      </c>
      <c r="C191" s="185"/>
      <c r="D191" s="185"/>
      <c r="E191" s="185"/>
      <c r="F191" s="186"/>
      <c r="G191" s="184">
        <f>IF(B189="","",VLOOKUP(B191,'選手データ入力'!$A$2:$K$42,2,0))</f>
      </c>
      <c r="H191" s="185"/>
      <c r="I191" s="185"/>
      <c r="J191" s="185"/>
      <c r="K191" s="185"/>
      <c r="L191" s="185"/>
      <c r="M191" s="185"/>
      <c r="N191" s="185"/>
      <c r="O191" s="185"/>
      <c r="P191" s="185"/>
      <c r="Q191" s="186"/>
      <c r="R191" s="190">
        <f>IF(B189="","",VLOOKUP(B191,'選手データ入力'!$A$2:$K$42,4,0))</f>
      </c>
      <c r="S191" s="191"/>
      <c r="T191" s="184">
        <f>IF(B191="","",'基本入力'!$B$10)</f>
      </c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6"/>
      <c r="AF191" s="206"/>
    </row>
    <row r="192" spans="2:32" ht="27" customHeight="1">
      <c r="B192" s="187"/>
      <c r="C192" s="188"/>
      <c r="D192" s="188"/>
      <c r="E192" s="188"/>
      <c r="F192" s="189"/>
      <c r="G192" s="187"/>
      <c r="H192" s="188"/>
      <c r="I192" s="188"/>
      <c r="J192" s="188"/>
      <c r="K192" s="188"/>
      <c r="L192" s="188"/>
      <c r="M192" s="188"/>
      <c r="N192" s="188"/>
      <c r="O192" s="188"/>
      <c r="P192" s="188"/>
      <c r="Q192" s="189"/>
      <c r="R192" s="192"/>
      <c r="S192" s="193"/>
      <c r="T192" s="187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9"/>
      <c r="AF192" s="206"/>
    </row>
    <row r="193" spans="1:32" ht="13.5">
      <c r="A193" s="178" t="s">
        <v>92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206"/>
    </row>
    <row r="194" spans="2:32" ht="17.25">
      <c r="B194" s="194" t="str">
        <f>$B$2</f>
        <v>第11回北海道高等学校体育連盟空知支部陸上競技選手権大会　個人申込書（様式２）</v>
      </c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F194" s="206"/>
    </row>
    <row r="195" spans="2:32" ht="18.75" customHeight="1">
      <c r="B195" s="195" t="s">
        <v>39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7"/>
      <c r="O195" s="198" t="s">
        <v>59</v>
      </c>
      <c r="P195" s="199"/>
      <c r="Q195" s="195" t="s">
        <v>40</v>
      </c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7"/>
      <c r="AF195" s="206"/>
    </row>
    <row r="196" spans="2:32" ht="31.5" customHeight="1">
      <c r="B196" s="202">
        <f>IF('選手データ入力'!H29="","",VLOOKUP(B198,'選手データ入力'!$A$2:$K$42,8,0))</f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4"/>
      <c r="O196" s="200"/>
      <c r="P196" s="201"/>
      <c r="Q196" s="180" t="s">
        <v>38</v>
      </c>
      <c r="R196" s="181"/>
      <c r="S196" s="181"/>
      <c r="T196" s="181"/>
      <c r="U196" s="182"/>
      <c r="V196" s="202">
        <f>IF('選手データ入力'!K29="","",VLOOKUP(B198,'選手データ入力'!$A$2:$K$42,11,0))</f>
      </c>
      <c r="W196" s="203"/>
      <c r="X196" s="203"/>
      <c r="Y196" s="203"/>
      <c r="Z196" s="203"/>
      <c r="AA196" s="203"/>
      <c r="AB196" s="203"/>
      <c r="AC196" s="203"/>
      <c r="AD196" s="204"/>
      <c r="AF196" s="206"/>
    </row>
    <row r="197" spans="2:32" ht="18.75" customHeight="1">
      <c r="B197" s="180" t="s">
        <v>65</v>
      </c>
      <c r="C197" s="181"/>
      <c r="D197" s="181"/>
      <c r="E197" s="181"/>
      <c r="F197" s="182"/>
      <c r="G197" s="180" t="s">
        <v>41</v>
      </c>
      <c r="H197" s="181"/>
      <c r="I197" s="181"/>
      <c r="J197" s="181"/>
      <c r="K197" s="181"/>
      <c r="L197" s="181"/>
      <c r="M197" s="181"/>
      <c r="N197" s="181"/>
      <c r="O197" s="181"/>
      <c r="P197" s="181"/>
      <c r="Q197" s="182"/>
      <c r="R197" s="183" t="s">
        <v>1</v>
      </c>
      <c r="S197" s="183"/>
      <c r="T197" s="180" t="s">
        <v>42</v>
      </c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2"/>
      <c r="AF197" s="206"/>
    </row>
    <row r="198" spans="2:32" ht="27" customHeight="1">
      <c r="B198" s="184">
        <f>'一覧（様式１予備）'!$B$20</f>
      </c>
      <c r="C198" s="185"/>
      <c r="D198" s="185"/>
      <c r="E198" s="185"/>
      <c r="F198" s="186"/>
      <c r="G198" s="184">
        <f>IF(B196="","",VLOOKUP(B198,'選手データ入力'!$A$2:$K$42,2,0))</f>
      </c>
      <c r="H198" s="185"/>
      <c r="I198" s="185"/>
      <c r="J198" s="185"/>
      <c r="K198" s="185"/>
      <c r="L198" s="185"/>
      <c r="M198" s="185"/>
      <c r="N198" s="185"/>
      <c r="O198" s="185"/>
      <c r="P198" s="185"/>
      <c r="Q198" s="186"/>
      <c r="R198" s="190">
        <f>IF(B196="","",VLOOKUP(B198,'選手データ入力'!$A$2:$K$42,4,0))</f>
      </c>
      <c r="S198" s="191"/>
      <c r="T198" s="184">
        <f>IF(B198="","",'基本入力'!$B$10)</f>
      </c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6"/>
      <c r="AF198" s="206"/>
    </row>
    <row r="199" spans="2:32" ht="27" customHeight="1">
      <c r="B199" s="187"/>
      <c r="C199" s="188"/>
      <c r="D199" s="188"/>
      <c r="E199" s="188"/>
      <c r="F199" s="189"/>
      <c r="G199" s="187"/>
      <c r="H199" s="188"/>
      <c r="I199" s="188"/>
      <c r="J199" s="188"/>
      <c r="K199" s="188"/>
      <c r="L199" s="188"/>
      <c r="M199" s="188"/>
      <c r="N199" s="188"/>
      <c r="O199" s="188"/>
      <c r="P199" s="188"/>
      <c r="Q199" s="189"/>
      <c r="R199" s="192"/>
      <c r="S199" s="193"/>
      <c r="T199" s="187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9"/>
      <c r="AF199" s="206"/>
    </row>
    <row r="200" spans="1:32" ht="13.5">
      <c r="A200" s="178" t="s">
        <v>92</v>
      </c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206"/>
    </row>
    <row r="201" spans="2:32" ht="17.25">
      <c r="B201" s="194" t="str">
        <f>$B$2</f>
        <v>第11回北海道高等学校体育連盟空知支部陸上競技選手権大会　個人申込書（様式２）</v>
      </c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F201" s="206"/>
    </row>
    <row r="202" spans="2:32" ht="18.75" customHeight="1">
      <c r="B202" s="195" t="s">
        <v>39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7"/>
      <c r="O202" s="198" t="s">
        <v>59</v>
      </c>
      <c r="P202" s="199"/>
      <c r="Q202" s="195" t="s">
        <v>40</v>
      </c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7"/>
      <c r="AF202" s="206"/>
    </row>
    <row r="203" spans="2:32" ht="31.5" customHeight="1">
      <c r="B203" s="202">
        <f>IF('選手データ入力'!H30="","",VLOOKUP(B205,'選手データ入力'!$A$2:$K$42,8,0))</f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4"/>
      <c r="O203" s="200"/>
      <c r="P203" s="201"/>
      <c r="Q203" s="180" t="s">
        <v>38</v>
      </c>
      <c r="R203" s="181"/>
      <c r="S203" s="181"/>
      <c r="T203" s="181"/>
      <c r="U203" s="182"/>
      <c r="V203" s="202">
        <f>IF('選手データ入力'!K30="","",VLOOKUP(B205,'選手データ入力'!$A$2:$K$42,11,0))</f>
      </c>
      <c r="W203" s="203"/>
      <c r="X203" s="203"/>
      <c r="Y203" s="203"/>
      <c r="Z203" s="203"/>
      <c r="AA203" s="203"/>
      <c r="AB203" s="203"/>
      <c r="AC203" s="203"/>
      <c r="AD203" s="204"/>
      <c r="AF203" s="206"/>
    </row>
    <row r="204" spans="2:32" ht="18.75" customHeight="1">
      <c r="B204" s="180" t="s">
        <v>65</v>
      </c>
      <c r="C204" s="181"/>
      <c r="D204" s="181"/>
      <c r="E204" s="181"/>
      <c r="F204" s="182"/>
      <c r="G204" s="180" t="s">
        <v>41</v>
      </c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83" t="s">
        <v>1</v>
      </c>
      <c r="S204" s="183"/>
      <c r="T204" s="180" t="s">
        <v>42</v>
      </c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2"/>
      <c r="AF204" s="206"/>
    </row>
    <row r="205" spans="2:32" ht="27" customHeight="1">
      <c r="B205" s="184">
        <f>'一覧（様式１予備）'!$B$21</f>
      </c>
      <c r="C205" s="185"/>
      <c r="D205" s="185"/>
      <c r="E205" s="185"/>
      <c r="F205" s="186"/>
      <c r="G205" s="184">
        <f>IF(B203="","",VLOOKUP(B205,'選手データ入力'!$A$2:$K$42,2,0))</f>
      </c>
      <c r="H205" s="185"/>
      <c r="I205" s="185"/>
      <c r="J205" s="185"/>
      <c r="K205" s="185"/>
      <c r="L205" s="185"/>
      <c r="M205" s="185"/>
      <c r="N205" s="185"/>
      <c r="O205" s="185"/>
      <c r="P205" s="185"/>
      <c r="Q205" s="186"/>
      <c r="R205" s="190">
        <f>IF(B203="","",VLOOKUP(B205,'選手データ入力'!$A$2:$K$42,4,0))</f>
      </c>
      <c r="S205" s="191"/>
      <c r="T205" s="184">
        <f>IF(B205="","",'基本入力'!$B$10)</f>
      </c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6"/>
      <c r="AF205" s="206"/>
    </row>
    <row r="206" spans="2:32" ht="27" customHeight="1">
      <c r="B206" s="187"/>
      <c r="C206" s="188"/>
      <c r="D206" s="188"/>
      <c r="E206" s="188"/>
      <c r="F206" s="189"/>
      <c r="G206" s="187"/>
      <c r="H206" s="188"/>
      <c r="I206" s="188"/>
      <c r="J206" s="188"/>
      <c r="K206" s="188"/>
      <c r="L206" s="188"/>
      <c r="M206" s="188"/>
      <c r="N206" s="188"/>
      <c r="O206" s="188"/>
      <c r="P206" s="188"/>
      <c r="Q206" s="189"/>
      <c r="R206" s="192"/>
      <c r="S206" s="193"/>
      <c r="T206" s="187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9"/>
      <c r="AF206" s="206"/>
    </row>
    <row r="207" spans="1:32" ht="13.5">
      <c r="A207" s="178" t="s">
        <v>92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206"/>
    </row>
    <row r="208" spans="2:32" ht="18" customHeight="1">
      <c r="B208" s="194" t="str">
        <f>$B$2</f>
        <v>第11回北海道高等学校体育連盟空知支部陸上競技選手権大会　個人申込書（様式２）</v>
      </c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F208" s="206"/>
    </row>
    <row r="209" spans="2:32" ht="19.5" customHeight="1">
      <c r="B209" s="195" t="s">
        <v>39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7"/>
      <c r="O209" s="198" t="s">
        <v>59</v>
      </c>
      <c r="P209" s="199"/>
      <c r="Q209" s="195" t="s">
        <v>40</v>
      </c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7"/>
      <c r="AF209" s="206"/>
    </row>
    <row r="210" spans="2:32" ht="31.5" customHeight="1">
      <c r="B210" s="202">
        <f>IF('選手データ入力'!H31="","",VLOOKUP(B212,'選手データ入力'!$A$2:$K$42,8,0))</f>
      </c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4"/>
      <c r="O210" s="200"/>
      <c r="P210" s="201"/>
      <c r="Q210" s="180" t="s">
        <v>38</v>
      </c>
      <c r="R210" s="181"/>
      <c r="S210" s="181"/>
      <c r="T210" s="181"/>
      <c r="U210" s="182"/>
      <c r="V210" s="202">
        <f>IF('選手データ入力'!K31="","",VLOOKUP(B212,'選手データ入力'!$A$2:$K$42,11,0))</f>
      </c>
      <c r="W210" s="203"/>
      <c r="X210" s="203"/>
      <c r="Y210" s="203"/>
      <c r="Z210" s="203"/>
      <c r="AA210" s="203"/>
      <c r="AB210" s="203"/>
      <c r="AC210" s="203"/>
      <c r="AD210" s="204"/>
      <c r="AF210" s="206"/>
    </row>
    <row r="211" spans="2:32" ht="18.75" customHeight="1">
      <c r="B211" s="180" t="s">
        <v>65</v>
      </c>
      <c r="C211" s="181"/>
      <c r="D211" s="181"/>
      <c r="E211" s="181"/>
      <c r="F211" s="182"/>
      <c r="G211" s="180" t="s">
        <v>41</v>
      </c>
      <c r="H211" s="181"/>
      <c r="I211" s="181"/>
      <c r="J211" s="181"/>
      <c r="K211" s="181"/>
      <c r="L211" s="181"/>
      <c r="M211" s="181"/>
      <c r="N211" s="181"/>
      <c r="O211" s="181"/>
      <c r="P211" s="181"/>
      <c r="Q211" s="182"/>
      <c r="R211" s="183" t="s">
        <v>1</v>
      </c>
      <c r="S211" s="183"/>
      <c r="T211" s="180" t="s">
        <v>42</v>
      </c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2"/>
      <c r="AF211" s="206"/>
    </row>
    <row r="212" spans="2:32" ht="27" customHeight="1">
      <c r="B212" s="184">
        <f>'一覧（様式１予備）'!$B$22</f>
      </c>
      <c r="C212" s="185"/>
      <c r="D212" s="185"/>
      <c r="E212" s="185"/>
      <c r="F212" s="186"/>
      <c r="G212" s="184">
        <f>IF(B210="","",VLOOKUP(B212,'選手データ入力'!$A$2:$K$42,2,0))</f>
      </c>
      <c r="H212" s="185"/>
      <c r="I212" s="185"/>
      <c r="J212" s="185"/>
      <c r="K212" s="185"/>
      <c r="L212" s="185"/>
      <c r="M212" s="185"/>
      <c r="N212" s="185"/>
      <c r="O212" s="185"/>
      <c r="P212" s="185"/>
      <c r="Q212" s="186"/>
      <c r="R212" s="190">
        <f>IF(B210="","",VLOOKUP(B212,'選手データ入力'!$A$2:$K$42,4,0))</f>
      </c>
      <c r="S212" s="191"/>
      <c r="T212" s="184">
        <f>IF(B212="","",'基本入力'!$B$10)</f>
      </c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6"/>
      <c r="AF212" s="206"/>
    </row>
    <row r="213" spans="2:32" ht="27" customHeight="1">
      <c r="B213" s="187"/>
      <c r="C213" s="188"/>
      <c r="D213" s="188"/>
      <c r="E213" s="188"/>
      <c r="F213" s="189"/>
      <c r="G213" s="187"/>
      <c r="H213" s="188"/>
      <c r="I213" s="188"/>
      <c r="J213" s="188"/>
      <c r="K213" s="188"/>
      <c r="L213" s="188"/>
      <c r="M213" s="188"/>
      <c r="N213" s="188"/>
      <c r="O213" s="188"/>
      <c r="P213" s="188"/>
      <c r="Q213" s="189"/>
      <c r="R213" s="192"/>
      <c r="S213" s="193"/>
      <c r="T213" s="187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9"/>
      <c r="AF213" s="206"/>
    </row>
    <row r="214" spans="1:32" ht="13.5">
      <c r="A214" s="178" t="s">
        <v>92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206"/>
    </row>
    <row r="215" spans="2:32" ht="18" customHeight="1">
      <c r="B215" s="194" t="str">
        <f>$B$2</f>
        <v>第11回北海道高等学校体育連盟空知支部陸上競技選手権大会　個人申込書（様式２）</v>
      </c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F215" s="206"/>
    </row>
    <row r="216" spans="2:32" ht="19.5" customHeight="1">
      <c r="B216" s="195" t="s">
        <v>39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7"/>
      <c r="O216" s="198" t="s">
        <v>59</v>
      </c>
      <c r="P216" s="199"/>
      <c r="Q216" s="195" t="s">
        <v>40</v>
      </c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7"/>
      <c r="AF216" s="206"/>
    </row>
    <row r="217" spans="2:32" ht="31.5" customHeight="1">
      <c r="B217" s="202">
        <f>IF('選手データ入力'!H32="","",VLOOKUP(B219,'選手データ入力'!$A$2:$K$42,8,0))</f>
      </c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4"/>
      <c r="O217" s="200"/>
      <c r="P217" s="201"/>
      <c r="Q217" s="180" t="s">
        <v>38</v>
      </c>
      <c r="R217" s="181"/>
      <c r="S217" s="181"/>
      <c r="T217" s="181"/>
      <c r="U217" s="182"/>
      <c r="V217" s="202">
        <f>IF('選手データ入力'!K32="","",VLOOKUP(B219,'選手データ入力'!$A$2:$K$42,11,0))</f>
      </c>
      <c r="W217" s="203"/>
      <c r="X217" s="203"/>
      <c r="Y217" s="203"/>
      <c r="Z217" s="203"/>
      <c r="AA217" s="203"/>
      <c r="AB217" s="203"/>
      <c r="AC217" s="203"/>
      <c r="AD217" s="204"/>
      <c r="AF217" s="206"/>
    </row>
    <row r="218" spans="2:32" ht="18.75" customHeight="1">
      <c r="B218" s="180" t="s">
        <v>65</v>
      </c>
      <c r="C218" s="181"/>
      <c r="D218" s="181"/>
      <c r="E218" s="181"/>
      <c r="F218" s="182"/>
      <c r="G218" s="180" t="s">
        <v>41</v>
      </c>
      <c r="H218" s="181"/>
      <c r="I218" s="181"/>
      <c r="J218" s="181"/>
      <c r="K218" s="181"/>
      <c r="L218" s="181"/>
      <c r="M218" s="181"/>
      <c r="N218" s="181"/>
      <c r="O218" s="181"/>
      <c r="P218" s="181"/>
      <c r="Q218" s="182"/>
      <c r="R218" s="183" t="s">
        <v>1</v>
      </c>
      <c r="S218" s="183"/>
      <c r="T218" s="180" t="s">
        <v>42</v>
      </c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2"/>
      <c r="AF218" s="206"/>
    </row>
    <row r="219" spans="2:32" ht="27" customHeight="1">
      <c r="B219" s="184">
        <f>'一覧（様式１予備）'!$B$23</f>
      </c>
      <c r="C219" s="185"/>
      <c r="D219" s="185"/>
      <c r="E219" s="185"/>
      <c r="F219" s="186"/>
      <c r="G219" s="184">
        <f>IF(B217="","",VLOOKUP(B219,'選手データ入力'!$A$2:$K$42,2,0))</f>
      </c>
      <c r="H219" s="185"/>
      <c r="I219" s="185"/>
      <c r="J219" s="185"/>
      <c r="K219" s="185"/>
      <c r="L219" s="185"/>
      <c r="M219" s="185"/>
      <c r="N219" s="185"/>
      <c r="O219" s="185"/>
      <c r="P219" s="185"/>
      <c r="Q219" s="186"/>
      <c r="R219" s="190">
        <f>IF(B217="","",VLOOKUP(B219,'選手データ入力'!$A$2:$K$42,4,0))</f>
      </c>
      <c r="S219" s="191"/>
      <c r="T219" s="184">
        <f>IF(B219="","",'基本入力'!$B$10)</f>
      </c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6"/>
      <c r="AF219" s="206"/>
    </row>
    <row r="220" spans="2:32" ht="27" customHeight="1">
      <c r="B220" s="187"/>
      <c r="C220" s="188"/>
      <c r="D220" s="188"/>
      <c r="E220" s="188"/>
      <c r="F220" s="189"/>
      <c r="G220" s="187"/>
      <c r="H220" s="188"/>
      <c r="I220" s="188"/>
      <c r="J220" s="188"/>
      <c r="K220" s="188"/>
      <c r="L220" s="188"/>
      <c r="M220" s="188"/>
      <c r="N220" s="188"/>
      <c r="O220" s="188"/>
      <c r="P220" s="188"/>
      <c r="Q220" s="189"/>
      <c r="R220" s="192"/>
      <c r="S220" s="193"/>
      <c r="T220" s="187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9"/>
      <c r="AF220" s="206"/>
    </row>
    <row r="221" spans="1:32" ht="13.5" customHeight="1">
      <c r="A221" s="178" t="s">
        <v>92</v>
      </c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79"/>
      <c r="AE221" s="179"/>
      <c r="AF221" s="206"/>
    </row>
    <row r="223" spans="1:32" ht="13.5" customHeight="1">
      <c r="A223" s="178" t="s">
        <v>92</v>
      </c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205" t="s">
        <v>53</v>
      </c>
    </row>
    <row r="224" spans="2:32" ht="17.25">
      <c r="B224" s="194" t="str">
        <f>$B$2</f>
        <v>第11回北海道高等学校体育連盟空知支部陸上競技選手権大会　個人申込書（様式２）</v>
      </c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F224" s="205"/>
    </row>
    <row r="225" spans="2:32" s="19" customFormat="1" ht="18.75" customHeight="1">
      <c r="B225" s="195" t="s">
        <v>39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7"/>
      <c r="O225" s="198" t="s">
        <v>59</v>
      </c>
      <c r="P225" s="199"/>
      <c r="Q225" s="195" t="s">
        <v>40</v>
      </c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7"/>
      <c r="AF225" s="205"/>
    </row>
    <row r="226" spans="2:32" ht="31.5" customHeight="1">
      <c r="B226" s="202">
        <f>IF('選手データ入力'!H33="","",VLOOKUP(B228,'選手データ入力'!$A$2:$K$42,8,0))</f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4"/>
      <c r="O226" s="200"/>
      <c r="P226" s="201"/>
      <c r="Q226" s="180" t="s">
        <v>38</v>
      </c>
      <c r="R226" s="181"/>
      <c r="S226" s="181"/>
      <c r="T226" s="181"/>
      <c r="U226" s="182"/>
      <c r="V226" s="202">
        <f>IF('選手データ入力'!K33="","",VLOOKUP(B228,'選手データ入力'!$A$2:$K$42,11,0))</f>
      </c>
      <c r="W226" s="203"/>
      <c r="X226" s="203"/>
      <c r="Y226" s="203"/>
      <c r="Z226" s="203"/>
      <c r="AA226" s="203"/>
      <c r="AB226" s="203"/>
      <c r="AC226" s="203"/>
      <c r="AD226" s="204"/>
      <c r="AF226" s="205"/>
    </row>
    <row r="227" spans="2:32" ht="18.75" customHeight="1">
      <c r="B227" s="180" t="s">
        <v>65</v>
      </c>
      <c r="C227" s="181"/>
      <c r="D227" s="181"/>
      <c r="E227" s="181"/>
      <c r="F227" s="182"/>
      <c r="G227" s="180" t="s">
        <v>41</v>
      </c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83" t="s">
        <v>1</v>
      </c>
      <c r="S227" s="183"/>
      <c r="T227" s="180" t="s">
        <v>42</v>
      </c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2"/>
      <c r="AF227" s="205"/>
    </row>
    <row r="228" spans="2:32" ht="27" customHeight="1">
      <c r="B228" s="184">
        <f>'一覧（様式１予備）'!$B$24</f>
      </c>
      <c r="C228" s="185"/>
      <c r="D228" s="185"/>
      <c r="E228" s="185"/>
      <c r="F228" s="186"/>
      <c r="G228" s="184">
        <f>IF(B226="","",VLOOKUP(B228,'選手データ入力'!$A$2:$K$42,2,0))</f>
      </c>
      <c r="H228" s="185"/>
      <c r="I228" s="185"/>
      <c r="J228" s="185"/>
      <c r="K228" s="185"/>
      <c r="L228" s="185"/>
      <c r="M228" s="185"/>
      <c r="N228" s="185"/>
      <c r="O228" s="185"/>
      <c r="P228" s="185"/>
      <c r="Q228" s="186"/>
      <c r="R228" s="190">
        <f>IF(B226="","",VLOOKUP(B228,'選手データ入力'!$A$2:$K$42,4,0))</f>
      </c>
      <c r="S228" s="191"/>
      <c r="T228" s="184">
        <f>IF(B228="","",'基本入力'!$B$10)</f>
      </c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6"/>
      <c r="AF228" s="205"/>
    </row>
    <row r="229" spans="2:32" ht="27" customHeight="1">
      <c r="B229" s="187"/>
      <c r="C229" s="188"/>
      <c r="D229" s="188"/>
      <c r="E229" s="188"/>
      <c r="F229" s="189"/>
      <c r="G229" s="187"/>
      <c r="H229" s="188"/>
      <c r="I229" s="188"/>
      <c r="J229" s="188"/>
      <c r="K229" s="188"/>
      <c r="L229" s="188"/>
      <c r="M229" s="188"/>
      <c r="N229" s="188"/>
      <c r="O229" s="188"/>
      <c r="P229" s="188"/>
      <c r="Q229" s="189"/>
      <c r="R229" s="192"/>
      <c r="S229" s="193"/>
      <c r="T229" s="187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9"/>
      <c r="AF229" s="205"/>
    </row>
    <row r="230" spans="1:32" ht="13.5">
      <c r="A230" s="178" t="s">
        <v>92</v>
      </c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205"/>
    </row>
    <row r="231" spans="2:32" ht="17.25">
      <c r="B231" s="194" t="str">
        <f>$B$2</f>
        <v>第11回北海道高等学校体育連盟空知支部陸上競技選手権大会　個人申込書（様式２）</v>
      </c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F231" s="205"/>
    </row>
    <row r="232" spans="2:32" ht="18.75" customHeight="1">
      <c r="B232" s="195" t="s">
        <v>39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7"/>
      <c r="O232" s="198" t="s">
        <v>59</v>
      </c>
      <c r="P232" s="199"/>
      <c r="Q232" s="195" t="s">
        <v>40</v>
      </c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7"/>
      <c r="AF232" s="205"/>
    </row>
    <row r="233" spans="2:32" ht="31.5" customHeight="1">
      <c r="B233" s="202">
        <f>IF('選手データ入力'!H34="","",VLOOKUP(B235,'選手データ入力'!$A$2:$K$42,8,0))</f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4"/>
      <c r="O233" s="200"/>
      <c r="P233" s="201"/>
      <c r="Q233" s="180" t="s">
        <v>38</v>
      </c>
      <c r="R233" s="181"/>
      <c r="S233" s="181"/>
      <c r="T233" s="181"/>
      <c r="U233" s="182"/>
      <c r="V233" s="202">
        <f>IF('選手データ入力'!K34="","",VLOOKUP(B235,'選手データ入力'!$A$2:$K$42,11,0))</f>
      </c>
      <c r="W233" s="203"/>
      <c r="X233" s="203"/>
      <c r="Y233" s="203"/>
      <c r="Z233" s="203"/>
      <c r="AA233" s="203"/>
      <c r="AB233" s="203"/>
      <c r="AC233" s="203"/>
      <c r="AD233" s="204"/>
      <c r="AF233" s="205"/>
    </row>
    <row r="234" spans="2:32" ht="18.75" customHeight="1">
      <c r="B234" s="180" t="s">
        <v>65</v>
      </c>
      <c r="C234" s="181"/>
      <c r="D234" s="181"/>
      <c r="E234" s="181"/>
      <c r="F234" s="182"/>
      <c r="G234" s="180" t="s">
        <v>41</v>
      </c>
      <c r="H234" s="181"/>
      <c r="I234" s="181"/>
      <c r="J234" s="181"/>
      <c r="K234" s="181"/>
      <c r="L234" s="181"/>
      <c r="M234" s="181"/>
      <c r="N234" s="181"/>
      <c r="O234" s="181"/>
      <c r="P234" s="181"/>
      <c r="Q234" s="182"/>
      <c r="R234" s="183" t="s">
        <v>1</v>
      </c>
      <c r="S234" s="183"/>
      <c r="T234" s="180" t="s">
        <v>42</v>
      </c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2"/>
      <c r="AF234" s="205"/>
    </row>
    <row r="235" spans="2:32" ht="27" customHeight="1">
      <c r="B235" s="184">
        <f>'一覧（様式１予備）'!$B$25</f>
      </c>
      <c r="C235" s="185"/>
      <c r="D235" s="185"/>
      <c r="E235" s="185"/>
      <c r="F235" s="186"/>
      <c r="G235" s="184">
        <f>IF(B233="","",VLOOKUP(B235,'選手データ入力'!$A$2:$K$42,2,0))</f>
      </c>
      <c r="H235" s="185"/>
      <c r="I235" s="185"/>
      <c r="J235" s="185"/>
      <c r="K235" s="185"/>
      <c r="L235" s="185"/>
      <c r="M235" s="185"/>
      <c r="N235" s="185"/>
      <c r="O235" s="185"/>
      <c r="P235" s="185"/>
      <c r="Q235" s="186"/>
      <c r="R235" s="190">
        <f>IF(B233="","",VLOOKUP(B235,'選手データ入力'!$A$2:$K$42,4,0))</f>
      </c>
      <c r="S235" s="191"/>
      <c r="T235" s="184">
        <f>IF(B235="","",'基本入力'!$B$10)</f>
      </c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6"/>
      <c r="AF235" s="205"/>
    </row>
    <row r="236" spans="2:32" ht="27" customHeight="1">
      <c r="B236" s="187"/>
      <c r="C236" s="188"/>
      <c r="D236" s="188"/>
      <c r="E236" s="188"/>
      <c r="F236" s="189"/>
      <c r="G236" s="187"/>
      <c r="H236" s="188"/>
      <c r="I236" s="188"/>
      <c r="J236" s="188"/>
      <c r="K236" s="188"/>
      <c r="L236" s="188"/>
      <c r="M236" s="188"/>
      <c r="N236" s="188"/>
      <c r="O236" s="188"/>
      <c r="P236" s="188"/>
      <c r="Q236" s="189"/>
      <c r="R236" s="192"/>
      <c r="S236" s="193"/>
      <c r="T236" s="187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9"/>
      <c r="AF236" s="205"/>
    </row>
    <row r="237" spans="1:32" ht="13.5">
      <c r="A237" s="178" t="s">
        <v>92</v>
      </c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205"/>
    </row>
    <row r="238" spans="2:32" ht="17.25">
      <c r="B238" s="194" t="str">
        <f>$B$2</f>
        <v>第11回北海道高等学校体育連盟空知支部陸上競技選手権大会　個人申込書（様式２）</v>
      </c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F238" s="205"/>
    </row>
    <row r="239" spans="2:32" ht="18.75" customHeight="1">
      <c r="B239" s="195" t="s">
        <v>39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7"/>
      <c r="O239" s="198" t="s">
        <v>59</v>
      </c>
      <c r="P239" s="199"/>
      <c r="Q239" s="195" t="s">
        <v>40</v>
      </c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7"/>
      <c r="AF239" s="205"/>
    </row>
    <row r="240" spans="2:32" ht="31.5" customHeight="1">
      <c r="B240" s="202">
        <f>IF('選手データ入力'!H35="","",VLOOKUP(B242,'選手データ入力'!$A$2:$K$42,8,0))</f>
      </c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4"/>
      <c r="O240" s="200"/>
      <c r="P240" s="201"/>
      <c r="Q240" s="180" t="s">
        <v>38</v>
      </c>
      <c r="R240" s="181"/>
      <c r="S240" s="181"/>
      <c r="T240" s="181"/>
      <c r="U240" s="182"/>
      <c r="V240" s="202">
        <f>IF('選手データ入力'!K35="","",VLOOKUP(B242,'選手データ入力'!$A$2:$K$42,11,0))</f>
      </c>
      <c r="W240" s="203"/>
      <c r="X240" s="203"/>
      <c r="Y240" s="203"/>
      <c r="Z240" s="203"/>
      <c r="AA240" s="203"/>
      <c r="AB240" s="203"/>
      <c r="AC240" s="203"/>
      <c r="AD240" s="204"/>
      <c r="AF240" s="205"/>
    </row>
    <row r="241" spans="2:32" ht="18.75" customHeight="1">
      <c r="B241" s="180" t="s">
        <v>65</v>
      </c>
      <c r="C241" s="181"/>
      <c r="D241" s="181"/>
      <c r="E241" s="181"/>
      <c r="F241" s="182"/>
      <c r="G241" s="180" t="s">
        <v>41</v>
      </c>
      <c r="H241" s="181"/>
      <c r="I241" s="181"/>
      <c r="J241" s="181"/>
      <c r="K241" s="181"/>
      <c r="L241" s="181"/>
      <c r="M241" s="181"/>
      <c r="N241" s="181"/>
      <c r="O241" s="181"/>
      <c r="P241" s="181"/>
      <c r="Q241" s="182"/>
      <c r="R241" s="183" t="s">
        <v>1</v>
      </c>
      <c r="S241" s="183"/>
      <c r="T241" s="180" t="s">
        <v>42</v>
      </c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2"/>
      <c r="AF241" s="205"/>
    </row>
    <row r="242" spans="2:32" ht="27" customHeight="1">
      <c r="B242" s="184">
        <f>'一覧（様式１予備）'!$B$26</f>
      </c>
      <c r="C242" s="185"/>
      <c r="D242" s="185"/>
      <c r="E242" s="185"/>
      <c r="F242" s="186"/>
      <c r="G242" s="184">
        <f>IF(B240="","",VLOOKUP(B242,'選手データ入力'!$A$2:$K$42,2,0))</f>
      </c>
      <c r="H242" s="185"/>
      <c r="I242" s="185"/>
      <c r="J242" s="185"/>
      <c r="K242" s="185"/>
      <c r="L242" s="185"/>
      <c r="M242" s="185"/>
      <c r="N242" s="185"/>
      <c r="O242" s="185"/>
      <c r="P242" s="185"/>
      <c r="Q242" s="186"/>
      <c r="R242" s="190">
        <f>IF(B240="","",VLOOKUP(B242,'選手データ入力'!$A$2:$K$42,4,0))</f>
      </c>
      <c r="S242" s="191"/>
      <c r="T242" s="184">
        <f>IF(B242="","",'基本入力'!$B$10)</f>
      </c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6"/>
      <c r="AF242" s="205"/>
    </row>
    <row r="243" spans="2:32" ht="27" customHeight="1">
      <c r="B243" s="187"/>
      <c r="C243" s="188"/>
      <c r="D243" s="188"/>
      <c r="E243" s="188"/>
      <c r="F243" s="189"/>
      <c r="G243" s="187"/>
      <c r="H243" s="188"/>
      <c r="I243" s="188"/>
      <c r="J243" s="188"/>
      <c r="K243" s="188"/>
      <c r="L243" s="188"/>
      <c r="M243" s="188"/>
      <c r="N243" s="188"/>
      <c r="O243" s="188"/>
      <c r="P243" s="188"/>
      <c r="Q243" s="189"/>
      <c r="R243" s="192"/>
      <c r="S243" s="193"/>
      <c r="T243" s="187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9"/>
      <c r="AF243" s="205"/>
    </row>
    <row r="244" spans="1:32" ht="13.5">
      <c r="A244" s="178" t="s">
        <v>92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205"/>
    </row>
    <row r="245" spans="2:32" ht="18" customHeight="1">
      <c r="B245" s="194" t="str">
        <f>$B$2</f>
        <v>第11回北海道高等学校体育連盟空知支部陸上競技選手権大会　個人申込書（様式２）</v>
      </c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F245" s="205"/>
    </row>
    <row r="246" spans="2:32" ht="19.5" customHeight="1">
      <c r="B246" s="195" t="s">
        <v>39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7"/>
      <c r="O246" s="198" t="s">
        <v>59</v>
      </c>
      <c r="P246" s="199"/>
      <c r="Q246" s="195" t="s">
        <v>40</v>
      </c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7"/>
      <c r="AF246" s="205"/>
    </row>
    <row r="247" spans="2:32" ht="31.5" customHeight="1">
      <c r="B247" s="202">
        <f>IF('選手データ入力'!H36="","",VLOOKUP(B249,'選手データ入力'!$A$2:$K$42,8,0))</f>
      </c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4"/>
      <c r="O247" s="200"/>
      <c r="P247" s="201"/>
      <c r="Q247" s="180" t="s">
        <v>38</v>
      </c>
      <c r="R247" s="181"/>
      <c r="S247" s="181"/>
      <c r="T247" s="181"/>
      <c r="U247" s="182"/>
      <c r="V247" s="202">
        <f>IF('選手データ入力'!K36="","",VLOOKUP(B249,'選手データ入力'!$A$2:$K$42,11,0))</f>
      </c>
      <c r="W247" s="203"/>
      <c r="X247" s="203"/>
      <c r="Y247" s="203"/>
      <c r="Z247" s="203"/>
      <c r="AA247" s="203"/>
      <c r="AB247" s="203"/>
      <c r="AC247" s="203"/>
      <c r="AD247" s="204"/>
      <c r="AF247" s="205"/>
    </row>
    <row r="248" spans="2:32" ht="18.75" customHeight="1">
      <c r="B248" s="180" t="s">
        <v>65</v>
      </c>
      <c r="C248" s="181"/>
      <c r="D248" s="181"/>
      <c r="E248" s="181"/>
      <c r="F248" s="182"/>
      <c r="G248" s="180" t="s">
        <v>41</v>
      </c>
      <c r="H248" s="181"/>
      <c r="I248" s="181"/>
      <c r="J248" s="181"/>
      <c r="K248" s="181"/>
      <c r="L248" s="181"/>
      <c r="M248" s="181"/>
      <c r="N248" s="181"/>
      <c r="O248" s="181"/>
      <c r="P248" s="181"/>
      <c r="Q248" s="182"/>
      <c r="R248" s="183" t="s">
        <v>1</v>
      </c>
      <c r="S248" s="183"/>
      <c r="T248" s="180" t="s">
        <v>42</v>
      </c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2"/>
      <c r="AF248" s="205"/>
    </row>
    <row r="249" spans="2:32" ht="27" customHeight="1">
      <c r="B249" s="184">
        <f>'一覧（様式１予備）'!$B$27</f>
      </c>
      <c r="C249" s="185"/>
      <c r="D249" s="185"/>
      <c r="E249" s="185"/>
      <c r="F249" s="186"/>
      <c r="G249" s="184">
        <f>IF(B247="","",VLOOKUP(B249,'選手データ入力'!$A$2:$K$42,2,0))</f>
      </c>
      <c r="H249" s="185"/>
      <c r="I249" s="185"/>
      <c r="J249" s="185"/>
      <c r="K249" s="185"/>
      <c r="L249" s="185"/>
      <c r="M249" s="185"/>
      <c r="N249" s="185"/>
      <c r="O249" s="185"/>
      <c r="P249" s="185"/>
      <c r="Q249" s="186"/>
      <c r="R249" s="190">
        <f>IF(B247="","",VLOOKUP(B249,'選手データ入力'!$A$2:$K$42,4,0))</f>
      </c>
      <c r="S249" s="191"/>
      <c r="T249" s="184">
        <f>IF(B249="","",'基本入力'!$B$10)</f>
      </c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6"/>
      <c r="AF249" s="205"/>
    </row>
    <row r="250" spans="2:32" ht="27" customHeight="1">
      <c r="B250" s="187"/>
      <c r="C250" s="188"/>
      <c r="D250" s="188"/>
      <c r="E250" s="188"/>
      <c r="F250" s="189"/>
      <c r="G250" s="187"/>
      <c r="H250" s="188"/>
      <c r="I250" s="188"/>
      <c r="J250" s="188"/>
      <c r="K250" s="188"/>
      <c r="L250" s="188"/>
      <c r="M250" s="188"/>
      <c r="N250" s="188"/>
      <c r="O250" s="188"/>
      <c r="P250" s="188"/>
      <c r="Q250" s="189"/>
      <c r="R250" s="192"/>
      <c r="S250" s="193"/>
      <c r="T250" s="187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9"/>
      <c r="AF250" s="205"/>
    </row>
    <row r="251" spans="1:32" ht="13.5">
      <c r="A251" s="178" t="s">
        <v>92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205"/>
    </row>
    <row r="252" spans="2:32" ht="18" customHeight="1">
      <c r="B252" s="194" t="str">
        <f>$B$2</f>
        <v>第11回北海道高等学校体育連盟空知支部陸上競技選手権大会　個人申込書（様式２）</v>
      </c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F252" s="205"/>
    </row>
    <row r="253" spans="2:32" ht="19.5" customHeight="1">
      <c r="B253" s="195" t="s">
        <v>39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7"/>
      <c r="O253" s="198" t="s">
        <v>59</v>
      </c>
      <c r="P253" s="199"/>
      <c r="Q253" s="195" t="s">
        <v>40</v>
      </c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7"/>
      <c r="AF253" s="205"/>
    </row>
    <row r="254" spans="2:32" ht="31.5" customHeight="1">
      <c r="B254" s="202">
        <f>IF('選手データ入力'!H37="","",VLOOKUP(B256,'選手データ入力'!$A$2:$K$42,8,0))</f>
      </c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4"/>
      <c r="O254" s="200"/>
      <c r="P254" s="201"/>
      <c r="Q254" s="180" t="s">
        <v>38</v>
      </c>
      <c r="R254" s="181"/>
      <c r="S254" s="181"/>
      <c r="T254" s="181"/>
      <c r="U254" s="182"/>
      <c r="V254" s="202">
        <f>IF('選手データ入力'!K37="","",VLOOKUP(B256,'選手データ入力'!$A$2:$K$42,11,0))</f>
      </c>
      <c r="W254" s="203"/>
      <c r="X254" s="203"/>
      <c r="Y254" s="203"/>
      <c r="Z254" s="203"/>
      <c r="AA254" s="203"/>
      <c r="AB254" s="203"/>
      <c r="AC254" s="203"/>
      <c r="AD254" s="204"/>
      <c r="AF254" s="205"/>
    </row>
    <row r="255" spans="2:32" ht="18.75" customHeight="1">
      <c r="B255" s="180" t="s">
        <v>65</v>
      </c>
      <c r="C255" s="181"/>
      <c r="D255" s="181"/>
      <c r="E255" s="181"/>
      <c r="F255" s="182"/>
      <c r="G255" s="180" t="s">
        <v>41</v>
      </c>
      <c r="H255" s="181"/>
      <c r="I255" s="181"/>
      <c r="J255" s="181"/>
      <c r="K255" s="181"/>
      <c r="L255" s="181"/>
      <c r="M255" s="181"/>
      <c r="N255" s="181"/>
      <c r="O255" s="181"/>
      <c r="P255" s="181"/>
      <c r="Q255" s="182"/>
      <c r="R255" s="183" t="s">
        <v>1</v>
      </c>
      <c r="S255" s="183"/>
      <c r="T255" s="180" t="s">
        <v>42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2"/>
      <c r="AF255" s="205"/>
    </row>
    <row r="256" spans="2:32" ht="27" customHeight="1">
      <c r="B256" s="184">
        <f>'一覧（様式１予備）'!$B$28</f>
      </c>
      <c r="C256" s="185"/>
      <c r="D256" s="185"/>
      <c r="E256" s="185"/>
      <c r="F256" s="186"/>
      <c r="G256" s="184">
        <f>IF(B254="","",VLOOKUP(B256,'選手データ入力'!$A$2:$K$42,2,0))</f>
      </c>
      <c r="H256" s="185"/>
      <c r="I256" s="185"/>
      <c r="J256" s="185"/>
      <c r="K256" s="185"/>
      <c r="L256" s="185"/>
      <c r="M256" s="185"/>
      <c r="N256" s="185"/>
      <c r="O256" s="185"/>
      <c r="P256" s="185"/>
      <c r="Q256" s="186"/>
      <c r="R256" s="190">
        <f>IF(B254="","",VLOOKUP(B256,'選手データ入力'!$A$2:$K$42,4,0))</f>
      </c>
      <c r="S256" s="191"/>
      <c r="T256" s="184">
        <f>IF(B256="","",'基本入力'!$B$10)</f>
      </c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6"/>
      <c r="AF256" s="205"/>
    </row>
    <row r="257" spans="2:32" ht="27" customHeight="1">
      <c r="B257" s="187"/>
      <c r="C257" s="188"/>
      <c r="D257" s="188"/>
      <c r="E257" s="188"/>
      <c r="F257" s="189"/>
      <c r="G257" s="187"/>
      <c r="H257" s="188"/>
      <c r="I257" s="188"/>
      <c r="J257" s="188"/>
      <c r="K257" s="188"/>
      <c r="L257" s="188"/>
      <c r="M257" s="188"/>
      <c r="N257" s="188"/>
      <c r="O257" s="188"/>
      <c r="P257" s="188"/>
      <c r="Q257" s="189"/>
      <c r="R257" s="192"/>
      <c r="S257" s="193"/>
      <c r="T257" s="187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9"/>
      <c r="AF257" s="205"/>
    </row>
    <row r="258" spans="1:32" ht="13.5" customHeight="1">
      <c r="A258" s="178" t="s">
        <v>92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205"/>
    </row>
    <row r="260" spans="1:32" ht="13.5" customHeight="1">
      <c r="A260" s="178" t="s">
        <v>92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205" t="s">
        <v>54</v>
      </c>
    </row>
    <row r="261" spans="2:32" ht="17.25">
      <c r="B261" s="194" t="str">
        <f>$B$2</f>
        <v>第11回北海道高等学校体育連盟空知支部陸上競技選手権大会　個人申込書（様式２）</v>
      </c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F261" s="205"/>
    </row>
    <row r="262" spans="2:32" s="19" customFormat="1" ht="18.75" customHeight="1">
      <c r="B262" s="195" t="s">
        <v>39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7"/>
      <c r="O262" s="198" t="s">
        <v>59</v>
      </c>
      <c r="P262" s="199"/>
      <c r="Q262" s="195" t="s">
        <v>40</v>
      </c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7"/>
      <c r="AF262" s="205"/>
    </row>
    <row r="263" spans="2:32" ht="31.5" customHeight="1">
      <c r="B263" s="202">
        <f>IF('選手データ入力'!H38="","",VLOOKUP(B265,'選手データ入力'!$A$2:$K$42,8,0))</f>
      </c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4"/>
      <c r="O263" s="200"/>
      <c r="P263" s="201"/>
      <c r="Q263" s="180" t="s">
        <v>38</v>
      </c>
      <c r="R263" s="181"/>
      <c r="S263" s="181"/>
      <c r="T263" s="181"/>
      <c r="U263" s="182"/>
      <c r="V263" s="202">
        <f>IF('選手データ入力'!K39="","",VLOOKUP(B265,'選手データ入力'!$A$2:$K$42,11,0))</f>
      </c>
      <c r="W263" s="203"/>
      <c r="X263" s="203"/>
      <c r="Y263" s="203"/>
      <c r="Z263" s="203"/>
      <c r="AA263" s="203"/>
      <c r="AB263" s="203"/>
      <c r="AC263" s="203"/>
      <c r="AD263" s="204"/>
      <c r="AF263" s="205"/>
    </row>
    <row r="264" spans="2:32" ht="18.75" customHeight="1">
      <c r="B264" s="180" t="s">
        <v>65</v>
      </c>
      <c r="C264" s="181"/>
      <c r="D264" s="181"/>
      <c r="E264" s="181"/>
      <c r="F264" s="182"/>
      <c r="G264" s="180" t="s">
        <v>41</v>
      </c>
      <c r="H264" s="181"/>
      <c r="I264" s="181"/>
      <c r="J264" s="181"/>
      <c r="K264" s="181"/>
      <c r="L264" s="181"/>
      <c r="M264" s="181"/>
      <c r="N264" s="181"/>
      <c r="O264" s="181"/>
      <c r="P264" s="181"/>
      <c r="Q264" s="182"/>
      <c r="R264" s="183" t="s">
        <v>1</v>
      </c>
      <c r="S264" s="183"/>
      <c r="T264" s="180" t="s">
        <v>42</v>
      </c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2"/>
      <c r="AF264" s="205"/>
    </row>
    <row r="265" spans="2:32" ht="27" customHeight="1">
      <c r="B265" s="184">
        <f>'一覧（様式１予備）'!$B$29</f>
      </c>
      <c r="C265" s="185"/>
      <c r="D265" s="185"/>
      <c r="E265" s="185"/>
      <c r="F265" s="186"/>
      <c r="G265" s="184">
        <f>IF(B263="","",VLOOKUP(B265,'選手データ入力'!$A$2:$K$42,2,0))</f>
      </c>
      <c r="H265" s="185"/>
      <c r="I265" s="185"/>
      <c r="J265" s="185"/>
      <c r="K265" s="185"/>
      <c r="L265" s="185"/>
      <c r="M265" s="185"/>
      <c r="N265" s="185"/>
      <c r="O265" s="185"/>
      <c r="P265" s="185"/>
      <c r="Q265" s="186"/>
      <c r="R265" s="190">
        <f>IF(B263="","",VLOOKUP(B265,'選手データ入力'!$A$2:$K$42,4,0))</f>
      </c>
      <c r="S265" s="191"/>
      <c r="T265" s="184">
        <f>IF(B265="","",'基本入力'!$B$10)</f>
      </c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6"/>
      <c r="AF265" s="205"/>
    </row>
    <row r="266" spans="2:32" ht="27" customHeight="1">
      <c r="B266" s="187"/>
      <c r="C266" s="188"/>
      <c r="D266" s="188"/>
      <c r="E266" s="188"/>
      <c r="F266" s="189"/>
      <c r="G266" s="187"/>
      <c r="H266" s="188"/>
      <c r="I266" s="188"/>
      <c r="J266" s="188"/>
      <c r="K266" s="188"/>
      <c r="L266" s="188"/>
      <c r="M266" s="188"/>
      <c r="N266" s="188"/>
      <c r="O266" s="188"/>
      <c r="P266" s="188"/>
      <c r="Q266" s="189"/>
      <c r="R266" s="192"/>
      <c r="S266" s="193"/>
      <c r="T266" s="187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9"/>
      <c r="AF266" s="205"/>
    </row>
    <row r="267" spans="1:32" ht="13.5">
      <c r="A267" s="178" t="s">
        <v>92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205"/>
    </row>
    <row r="268" spans="2:32" ht="17.25">
      <c r="B268" s="194" t="str">
        <f>$B$2</f>
        <v>第11回北海道高等学校体育連盟空知支部陸上競技選手権大会　個人申込書（様式２）</v>
      </c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F268" s="205"/>
    </row>
    <row r="269" spans="2:32" ht="18.75" customHeight="1">
      <c r="B269" s="195" t="s">
        <v>39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7"/>
      <c r="O269" s="198" t="s">
        <v>59</v>
      </c>
      <c r="P269" s="199"/>
      <c r="Q269" s="195" t="s">
        <v>40</v>
      </c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7"/>
      <c r="AF269" s="205"/>
    </row>
    <row r="270" spans="2:32" ht="31.5" customHeight="1">
      <c r="B270" s="202">
        <f>IF('選手データ入力'!H39="","",VLOOKUP(B272,'選手データ入力'!$A$2:$K$42,8,0))</f>
      </c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4"/>
      <c r="O270" s="200"/>
      <c r="P270" s="201"/>
      <c r="Q270" s="180" t="s">
        <v>38</v>
      </c>
      <c r="R270" s="181"/>
      <c r="S270" s="181"/>
      <c r="T270" s="181"/>
      <c r="U270" s="182"/>
      <c r="V270" s="202">
        <f>IF('選手データ入力'!K39="","",VLOOKUP(B272,'選手データ入力'!$A$2:$K$42,11,0))</f>
      </c>
      <c r="W270" s="203"/>
      <c r="X270" s="203"/>
      <c r="Y270" s="203"/>
      <c r="Z270" s="203"/>
      <c r="AA270" s="203"/>
      <c r="AB270" s="203"/>
      <c r="AC270" s="203"/>
      <c r="AD270" s="204"/>
      <c r="AF270" s="205"/>
    </row>
    <row r="271" spans="2:32" ht="18.75" customHeight="1">
      <c r="B271" s="180" t="s">
        <v>65</v>
      </c>
      <c r="C271" s="181"/>
      <c r="D271" s="181"/>
      <c r="E271" s="181"/>
      <c r="F271" s="182"/>
      <c r="G271" s="180" t="s">
        <v>41</v>
      </c>
      <c r="H271" s="181"/>
      <c r="I271" s="181"/>
      <c r="J271" s="181"/>
      <c r="K271" s="181"/>
      <c r="L271" s="181"/>
      <c r="M271" s="181"/>
      <c r="N271" s="181"/>
      <c r="O271" s="181"/>
      <c r="P271" s="181"/>
      <c r="Q271" s="182"/>
      <c r="R271" s="183" t="s">
        <v>1</v>
      </c>
      <c r="S271" s="183"/>
      <c r="T271" s="180" t="s">
        <v>42</v>
      </c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2"/>
      <c r="AF271" s="205"/>
    </row>
    <row r="272" spans="2:32" ht="27" customHeight="1">
      <c r="B272" s="184">
        <f>'一覧（様式１予備）'!$B$30</f>
      </c>
      <c r="C272" s="185"/>
      <c r="D272" s="185"/>
      <c r="E272" s="185"/>
      <c r="F272" s="186"/>
      <c r="G272" s="184">
        <f>IF(B270="","",VLOOKUP(B272,'選手データ入力'!$A$2:$K$42,2,0))</f>
      </c>
      <c r="H272" s="185"/>
      <c r="I272" s="185"/>
      <c r="J272" s="185"/>
      <c r="K272" s="185"/>
      <c r="L272" s="185"/>
      <c r="M272" s="185"/>
      <c r="N272" s="185"/>
      <c r="O272" s="185"/>
      <c r="P272" s="185"/>
      <c r="Q272" s="186"/>
      <c r="R272" s="190">
        <f>IF(B270="","",VLOOKUP(B272,'選手データ入力'!$A$2:$K$42,4,0))</f>
      </c>
      <c r="S272" s="191"/>
      <c r="T272" s="184">
        <f>IF(B272="","",'基本入力'!$B$10)</f>
      </c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6"/>
      <c r="AF272" s="205"/>
    </row>
    <row r="273" spans="2:32" ht="27" customHeight="1">
      <c r="B273" s="187"/>
      <c r="C273" s="188"/>
      <c r="D273" s="188"/>
      <c r="E273" s="188"/>
      <c r="F273" s="189"/>
      <c r="G273" s="187"/>
      <c r="H273" s="188"/>
      <c r="I273" s="188"/>
      <c r="J273" s="188"/>
      <c r="K273" s="188"/>
      <c r="L273" s="188"/>
      <c r="M273" s="188"/>
      <c r="N273" s="188"/>
      <c r="O273" s="188"/>
      <c r="P273" s="188"/>
      <c r="Q273" s="189"/>
      <c r="R273" s="192"/>
      <c r="S273" s="193"/>
      <c r="T273" s="187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9"/>
      <c r="AF273" s="205"/>
    </row>
    <row r="274" spans="1:32" ht="13.5">
      <c r="A274" s="178" t="s">
        <v>92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205"/>
    </row>
    <row r="275" spans="2:32" ht="17.25">
      <c r="B275" s="194" t="str">
        <f>$B$2</f>
        <v>第11回北海道高等学校体育連盟空知支部陸上競技選手権大会　個人申込書（様式２）</v>
      </c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F275" s="205"/>
    </row>
    <row r="276" spans="2:32" ht="18.75" customHeight="1">
      <c r="B276" s="195" t="s">
        <v>39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7"/>
      <c r="O276" s="198" t="s">
        <v>59</v>
      </c>
      <c r="P276" s="199"/>
      <c r="Q276" s="195" t="s">
        <v>40</v>
      </c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7"/>
      <c r="AF276" s="205"/>
    </row>
    <row r="277" spans="2:32" ht="31.5" customHeight="1">
      <c r="B277" s="202">
        <f>IF('選手データ入力'!H40="","",VLOOKUP(B279,'選手データ入力'!$A$2:$K$42,8,0))</f>
      </c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4"/>
      <c r="O277" s="200"/>
      <c r="P277" s="201"/>
      <c r="Q277" s="180" t="s">
        <v>38</v>
      </c>
      <c r="R277" s="181"/>
      <c r="S277" s="181"/>
      <c r="T277" s="181"/>
      <c r="U277" s="182"/>
      <c r="V277" s="202">
        <f>IF('選手データ入力'!K40="","",VLOOKUP(B279,'選手データ入力'!$A$2:$K$42,11,0))</f>
      </c>
      <c r="W277" s="203"/>
      <c r="X277" s="203"/>
      <c r="Y277" s="203"/>
      <c r="Z277" s="203"/>
      <c r="AA277" s="203"/>
      <c r="AB277" s="203"/>
      <c r="AC277" s="203"/>
      <c r="AD277" s="204"/>
      <c r="AF277" s="205"/>
    </row>
    <row r="278" spans="2:32" ht="18.75" customHeight="1">
      <c r="B278" s="180" t="s">
        <v>65</v>
      </c>
      <c r="C278" s="181"/>
      <c r="D278" s="181"/>
      <c r="E278" s="181"/>
      <c r="F278" s="182"/>
      <c r="G278" s="180" t="s">
        <v>41</v>
      </c>
      <c r="H278" s="181"/>
      <c r="I278" s="181"/>
      <c r="J278" s="181"/>
      <c r="K278" s="181"/>
      <c r="L278" s="181"/>
      <c r="M278" s="181"/>
      <c r="N278" s="181"/>
      <c r="O278" s="181"/>
      <c r="P278" s="181"/>
      <c r="Q278" s="182"/>
      <c r="R278" s="183" t="s">
        <v>1</v>
      </c>
      <c r="S278" s="183"/>
      <c r="T278" s="180" t="s">
        <v>42</v>
      </c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2"/>
      <c r="AF278" s="205"/>
    </row>
    <row r="279" spans="2:32" ht="27" customHeight="1">
      <c r="B279" s="184">
        <f>'一覧（様式１予備）'!$B$31</f>
      </c>
      <c r="C279" s="185"/>
      <c r="D279" s="185"/>
      <c r="E279" s="185"/>
      <c r="F279" s="186"/>
      <c r="G279" s="184">
        <f>IF(B277="","",VLOOKUP(B279,'選手データ入力'!$A$2:$K$42,2,0))</f>
      </c>
      <c r="H279" s="185"/>
      <c r="I279" s="185"/>
      <c r="J279" s="185"/>
      <c r="K279" s="185"/>
      <c r="L279" s="185"/>
      <c r="M279" s="185"/>
      <c r="N279" s="185"/>
      <c r="O279" s="185"/>
      <c r="P279" s="185"/>
      <c r="Q279" s="186"/>
      <c r="R279" s="190">
        <f>IF(B277="","",VLOOKUP(B279,'選手データ入力'!$A$2:$K$42,4,0))</f>
      </c>
      <c r="S279" s="191"/>
      <c r="T279" s="184">
        <f>IF(B279="","",'基本入力'!$B$10)</f>
      </c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86"/>
      <c r="AF279" s="205"/>
    </row>
    <row r="280" spans="2:32" ht="27" customHeight="1">
      <c r="B280" s="187"/>
      <c r="C280" s="188"/>
      <c r="D280" s="188"/>
      <c r="E280" s="188"/>
      <c r="F280" s="189"/>
      <c r="G280" s="187"/>
      <c r="H280" s="188"/>
      <c r="I280" s="188"/>
      <c r="J280" s="188"/>
      <c r="K280" s="188"/>
      <c r="L280" s="188"/>
      <c r="M280" s="188"/>
      <c r="N280" s="188"/>
      <c r="O280" s="188"/>
      <c r="P280" s="188"/>
      <c r="Q280" s="189"/>
      <c r="R280" s="192"/>
      <c r="S280" s="193"/>
      <c r="T280" s="187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9"/>
      <c r="AF280" s="205"/>
    </row>
    <row r="281" spans="1:32" ht="13.5">
      <c r="A281" s="178" t="s">
        <v>92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205"/>
    </row>
    <row r="282" spans="2:32" ht="18" customHeight="1">
      <c r="B282" s="194" t="str">
        <f>$B$2</f>
        <v>第11回北海道高等学校体育連盟空知支部陸上競技選手権大会　個人申込書（様式２）</v>
      </c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F282" s="205"/>
    </row>
    <row r="283" spans="2:32" ht="19.5" customHeight="1">
      <c r="B283" s="195" t="s">
        <v>39</v>
      </c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7"/>
      <c r="O283" s="198" t="s">
        <v>59</v>
      </c>
      <c r="P283" s="199"/>
      <c r="Q283" s="195" t="s">
        <v>40</v>
      </c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7"/>
      <c r="AF283" s="205"/>
    </row>
    <row r="284" spans="2:32" ht="31.5" customHeight="1">
      <c r="B284" s="202">
        <f>IF('選手データ入力'!H41="","",VLOOKUP(B286,'選手データ入力'!$A$2:$K$42,8,0))</f>
      </c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4"/>
      <c r="O284" s="200"/>
      <c r="P284" s="201"/>
      <c r="Q284" s="180" t="s">
        <v>38</v>
      </c>
      <c r="R284" s="181"/>
      <c r="S284" s="181"/>
      <c r="T284" s="181"/>
      <c r="U284" s="182"/>
      <c r="V284" s="202">
        <f>IF('選手データ入力'!K41="","",VLOOKUP(B286,'選手データ入力'!$A$2:$K$42,11,0))</f>
      </c>
      <c r="W284" s="203"/>
      <c r="X284" s="203"/>
      <c r="Y284" s="203"/>
      <c r="Z284" s="203"/>
      <c r="AA284" s="203"/>
      <c r="AB284" s="203"/>
      <c r="AC284" s="203"/>
      <c r="AD284" s="204"/>
      <c r="AF284" s="205"/>
    </row>
    <row r="285" spans="2:32" ht="18.75" customHeight="1">
      <c r="B285" s="180" t="s">
        <v>65</v>
      </c>
      <c r="C285" s="181"/>
      <c r="D285" s="181"/>
      <c r="E285" s="181"/>
      <c r="F285" s="182"/>
      <c r="G285" s="180" t="s">
        <v>41</v>
      </c>
      <c r="H285" s="181"/>
      <c r="I285" s="181"/>
      <c r="J285" s="181"/>
      <c r="K285" s="181"/>
      <c r="L285" s="181"/>
      <c r="M285" s="181"/>
      <c r="N285" s="181"/>
      <c r="O285" s="181"/>
      <c r="P285" s="181"/>
      <c r="Q285" s="182"/>
      <c r="R285" s="183" t="s">
        <v>1</v>
      </c>
      <c r="S285" s="183"/>
      <c r="T285" s="180" t="s">
        <v>42</v>
      </c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2"/>
      <c r="AF285" s="205"/>
    </row>
    <row r="286" spans="2:32" ht="27" customHeight="1">
      <c r="B286" s="184">
        <f>'一覧（様式１予備）'!$B$32</f>
      </c>
      <c r="C286" s="185"/>
      <c r="D286" s="185"/>
      <c r="E286" s="185"/>
      <c r="F286" s="186"/>
      <c r="G286" s="184">
        <f>IF(B284="","",VLOOKUP(B286,'選手データ入力'!$A$2:$K$42,2,0))</f>
      </c>
      <c r="H286" s="185"/>
      <c r="I286" s="185"/>
      <c r="J286" s="185"/>
      <c r="K286" s="185"/>
      <c r="L286" s="185"/>
      <c r="M286" s="185"/>
      <c r="N286" s="185"/>
      <c r="O286" s="185"/>
      <c r="P286" s="185"/>
      <c r="Q286" s="186"/>
      <c r="R286" s="190">
        <f>IF(B284="","",VLOOKUP(B286,'選手データ入力'!$A$2:$K$42,4,0))</f>
      </c>
      <c r="S286" s="191"/>
      <c r="T286" s="184">
        <f>IF(B286="","",'基本入力'!$B$10)</f>
      </c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6"/>
      <c r="AF286" s="205"/>
    </row>
    <row r="287" spans="2:32" ht="27" customHeight="1">
      <c r="B287" s="187"/>
      <c r="C287" s="188"/>
      <c r="D287" s="188"/>
      <c r="E287" s="188"/>
      <c r="F287" s="189"/>
      <c r="G287" s="187"/>
      <c r="H287" s="188"/>
      <c r="I287" s="188"/>
      <c r="J287" s="188"/>
      <c r="K287" s="188"/>
      <c r="L287" s="188"/>
      <c r="M287" s="188"/>
      <c r="N287" s="188"/>
      <c r="O287" s="188"/>
      <c r="P287" s="188"/>
      <c r="Q287" s="189"/>
      <c r="R287" s="192"/>
      <c r="S287" s="193"/>
      <c r="T287" s="187"/>
      <c r="U287" s="188"/>
      <c r="V287" s="188"/>
      <c r="W287" s="188"/>
      <c r="X287" s="188"/>
      <c r="Y287" s="188"/>
      <c r="Z287" s="188"/>
      <c r="AA287" s="188"/>
      <c r="AB287" s="188"/>
      <c r="AC287" s="188"/>
      <c r="AD287" s="189"/>
      <c r="AF287" s="205"/>
    </row>
    <row r="288" spans="1:32" ht="13.5">
      <c r="A288" s="178" t="s">
        <v>92</v>
      </c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205"/>
    </row>
    <row r="289" spans="2:32" ht="18" customHeight="1">
      <c r="B289" s="194" t="str">
        <f>$B$2</f>
        <v>第11回北海道高等学校体育連盟空知支部陸上競技選手権大会　個人申込書（様式２）</v>
      </c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F289" s="205"/>
    </row>
    <row r="290" spans="2:32" ht="19.5" customHeight="1">
      <c r="B290" s="195" t="s">
        <v>39</v>
      </c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7"/>
      <c r="O290" s="198" t="s">
        <v>59</v>
      </c>
      <c r="P290" s="199"/>
      <c r="Q290" s="195" t="s">
        <v>40</v>
      </c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7"/>
      <c r="AF290" s="205"/>
    </row>
    <row r="291" spans="2:32" ht="31.5" customHeight="1">
      <c r="B291" s="202">
        <f>IF('選手データ入力'!H42="","",VLOOKUP(B293,'選手データ入力'!$A$2:$K$42,8,0))</f>
      </c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4"/>
      <c r="O291" s="200"/>
      <c r="P291" s="201"/>
      <c r="Q291" s="180" t="s">
        <v>38</v>
      </c>
      <c r="R291" s="181"/>
      <c r="S291" s="181"/>
      <c r="T291" s="181"/>
      <c r="U291" s="182"/>
      <c r="V291" s="202">
        <f>IF('選手データ入力'!K42="","",VLOOKUP(B293,'選手データ入力'!$A$2:$K$42,11,0))</f>
      </c>
      <c r="W291" s="203"/>
      <c r="X291" s="203"/>
      <c r="Y291" s="203"/>
      <c r="Z291" s="203"/>
      <c r="AA291" s="203"/>
      <c r="AB291" s="203"/>
      <c r="AC291" s="203"/>
      <c r="AD291" s="204"/>
      <c r="AF291" s="205"/>
    </row>
    <row r="292" spans="2:32" ht="18.75" customHeight="1">
      <c r="B292" s="180" t="s">
        <v>65</v>
      </c>
      <c r="C292" s="181"/>
      <c r="D292" s="181"/>
      <c r="E292" s="181"/>
      <c r="F292" s="182"/>
      <c r="G292" s="180" t="s">
        <v>41</v>
      </c>
      <c r="H292" s="181"/>
      <c r="I292" s="181"/>
      <c r="J292" s="181"/>
      <c r="K292" s="181"/>
      <c r="L292" s="181"/>
      <c r="M292" s="181"/>
      <c r="N292" s="181"/>
      <c r="O292" s="181"/>
      <c r="P292" s="181"/>
      <c r="Q292" s="182"/>
      <c r="R292" s="183" t="s">
        <v>1</v>
      </c>
      <c r="S292" s="183"/>
      <c r="T292" s="180" t="s">
        <v>42</v>
      </c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2"/>
      <c r="AF292" s="205"/>
    </row>
    <row r="293" spans="2:32" ht="27" customHeight="1">
      <c r="B293" s="184">
        <f>'一覧（様式１予備）'!$B$33</f>
      </c>
      <c r="C293" s="185"/>
      <c r="D293" s="185"/>
      <c r="E293" s="185"/>
      <c r="F293" s="186"/>
      <c r="G293" s="184">
        <f>IF(B291="","",VLOOKUP(B293,'選手データ入力'!$A$2:$K$42,2,0))</f>
      </c>
      <c r="H293" s="185"/>
      <c r="I293" s="185"/>
      <c r="J293" s="185"/>
      <c r="K293" s="185"/>
      <c r="L293" s="185"/>
      <c r="M293" s="185"/>
      <c r="N293" s="185"/>
      <c r="O293" s="185"/>
      <c r="P293" s="185"/>
      <c r="Q293" s="186"/>
      <c r="R293" s="190">
        <f>IF(B291="","",VLOOKUP(B293,'選手データ入力'!$A$2:$K$42,4,0))</f>
      </c>
      <c r="S293" s="191"/>
      <c r="T293" s="184">
        <f>IF(B293="","",'基本入力'!$B$10)</f>
      </c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6"/>
      <c r="AF293" s="205"/>
    </row>
    <row r="294" spans="2:32" ht="27" customHeight="1">
      <c r="B294" s="187"/>
      <c r="C294" s="188"/>
      <c r="D294" s="188"/>
      <c r="E294" s="188"/>
      <c r="F294" s="189"/>
      <c r="G294" s="187"/>
      <c r="H294" s="188"/>
      <c r="I294" s="188"/>
      <c r="J294" s="188"/>
      <c r="K294" s="188"/>
      <c r="L294" s="188"/>
      <c r="M294" s="188"/>
      <c r="N294" s="188"/>
      <c r="O294" s="188"/>
      <c r="P294" s="188"/>
      <c r="Q294" s="189"/>
      <c r="R294" s="192"/>
      <c r="S294" s="193"/>
      <c r="T294" s="187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9"/>
      <c r="AF294" s="205"/>
    </row>
    <row r="295" spans="1:32" ht="13.5" customHeight="1">
      <c r="A295" s="178" t="s">
        <v>92</v>
      </c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205"/>
    </row>
  </sheetData>
  <sheetProtection/>
  <mergeCells count="656">
    <mergeCell ref="A1:AE1"/>
    <mergeCell ref="AF1:AF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5:S5"/>
    <mergeCell ref="T5:AD5"/>
    <mergeCell ref="B6:F7"/>
    <mergeCell ref="G6:Q7"/>
    <mergeCell ref="R6:S7"/>
    <mergeCell ref="T6:AD7"/>
    <mergeCell ref="A8:AE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R12:S12"/>
    <mergeCell ref="T12:AD12"/>
    <mergeCell ref="B13:F14"/>
    <mergeCell ref="G13:Q14"/>
    <mergeCell ref="R13:S14"/>
    <mergeCell ref="T13:AD14"/>
    <mergeCell ref="A15:AE15"/>
    <mergeCell ref="B16:AD16"/>
    <mergeCell ref="B17:N17"/>
    <mergeCell ref="O17:P18"/>
    <mergeCell ref="Q17:AD17"/>
    <mergeCell ref="B18:N18"/>
    <mergeCell ref="Q18:U18"/>
    <mergeCell ref="V18:AD18"/>
    <mergeCell ref="B19:F19"/>
    <mergeCell ref="G19:Q19"/>
    <mergeCell ref="R19:S19"/>
    <mergeCell ref="T19:AD19"/>
    <mergeCell ref="B20:F21"/>
    <mergeCell ref="G20:Q21"/>
    <mergeCell ref="R20:S21"/>
    <mergeCell ref="T20:AD21"/>
    <mergeCell ref="A22:AE22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A29:AE29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A36:AE36"/>
    <mergeCell ref="A38:AE38"/>
    <mergeCell ref="AF38:AF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2:S42"/>
    <mergeCell ref="T42:AD42"/>
    <mergeCell ref="B43:F44"/>
    <mergeCell ref="G43:Q44"/>
    <mergeCell ref="R43:S44"/>
    <mergeCell ref="T43:AD44"/>
    <mergeCell ref="A45:AE4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R49:S49"/>
    <mergeCell ref="T49:AD49"/>
    <mergeCell ref="B50:F51"/>
    <mergeCell ref="G50:Q51"/>
    <mergeCell ref="R50:S51"/>
    <mergeCell ref="T50:AD51"/>
    <mergeCell ref="A52:AE52"/>
    <mergeCell ref="B53:AD53"/>
    <mergeCell ref="B54:N54"/>
    <mergeCell ref="O54:P55"/>
    <mergeCell ref="Q54:AD54"/>
    <mergeCell ref="B55:N55"/>
    <mergeCell ref="Q55:U55"/>
    <mergeCell ref="V55:AD55"/>
    <mergeCell ref="B56:F56"/>
    <mergeCell ref="G56:Q56"/>
    <mergeCell ref="R56:S56"/>
    <mergeCell ref="T56:AD56"/>
    <mergeCell ref="B57:F58"/>
    <mergeCell ref="G57:Q58"/>
    <mergeCell ref="R57:S58"/>
    <mergeCell ref="T57:AD58"/>
    <mergeCell ref="A59:AE59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A66:AE66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A73:AE73"/>
    <mergeCell ref="A75:AE75"/>
    <mergeCell ref="AF75:AF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79:S79"/>
    <mergeCell ref="T79:AD79"/>
    <mergeCell ref="B80:F81"/>
    <mergeCell ref="G80:Q81"/>
    <mergeCell ref="R80:S81"/>
    <mergeCell ref="T80:AD81"/>
    <mergeCell ref="A82:AE8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R86:S86"/>
    <mergeCell ref="T86:AD86"/>
    <mergeCell ref="B87:F88"/>
    <mergeCell ref="G87:Q88"/>
    <mergeCell ref="R87:S88"/>
    <mergeCell ref="T87:AD88"/>
    <mergeCell ref="A89:AE89"/>
    <mergeCell ref="B90:AD90"/>
    <mergeCell ref="B91:N91"/>
    <mergeCell ref="O91:P92"/>
    <mergeCell ref="Q91:AD91"/>
    <mergeCell ref="B92:N92"/>
    <mergeCell ref="Q92:U92"/>
    <mergeCell ref="V92:AD92"/>
    <mergeCell ref="B93:F93"/>
    <mergeCell ref="G93:Q93"/>
    <mergeCell ref="R93:S93"/>
    <mergeCell ref="T93:AD93"/>
    <mergeCell ref="B94:F95"/>
    <mergeCell ref="G94:Q95"/>
    <mergeCell ref="R94:S95"/>
    <mergeCell ref="T94:AD95"/>
    <mergeCell ref="A96:AE96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A103:AE103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A110:AE110"/>
    <mergeCell ref="A112:AE112"/>
    <mergeCell ref="AF112:AF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16:S116"/>
    <mergeCell ref="T116:AD116"/>
    <mergeCell ref="B117:F118"/>
    <mergeCell ref="G117:Q118"/>
    <mergeCell ref="R117:S118"/>
    <mergeCell ref="T117:AD118"/>
    <mergeCell ref="A119:AE11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A126:AE126"/>
    <mergeCell ref="B127:AD127"/>
    <mergeCell ref="B128:N128"/>
    <mergeCell ref="O128:P129"/>
    <mergeCell ref="Q128:AD128"/>
    <mergeCell ref="B129:N129"/>
    <mergeCell ref="Q129:U129"/>
    <mergeCell ref="V129:AD129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A133:AE133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A140:AE140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A147:AE147"/>
    <mergeCell ref="A149:AE149"/>
    <mergeCell ref="AF149:AF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53:S153"/>
    <mergeCell ref="T153:AD153"/>
    <mergeCell ref="B154:F155"/>
    <mergeCell ref="G154:Q155"/>
    <mergeCell ref="R154:S155"/>
    <mergeCell ref="T154:AD155"/>
    <mergeCell ref="A156:AE15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A163:AE163"/>
    <mergeCell ref="B164:AD164"/>
    <mergeCell ref="B165:N165"/>
    <mergeCell ref="O165:P166"/>
    <mergeCell ref="Q165:AD165"/>
    <mergeCell ref="B166:N166"/>
    <mergeCell ref="Q166:U166"/>
    <mergeCell ref="V166:AD166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A170:AE170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A177:AE177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A184:AE184"/>
    <mergeCell ref="A186:AE186"/>
    <mergeCell ref="AF186:AF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0:S190"/>
    <mergeCell ref="T190:AD190"/>
    <mergeCell ref="B191:F192"/>
    <mergeCell ref="G191:Q192"/>
    <mergeCell ref="R191:S192"/>
    <mergeCell ref="T191:AD192"/>
    <mergeCell ref="A193:AE19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A200:AE200"/>
    <mergeCell ref="B201:AD201"/>
    <mergeCell ref="B202:N202"/>
    <mergeCell ref="O202:P203"/>
    <mergeCell ref="Q202:AD202"/>
    <mergeCell ref="B203:N203"/>
    <mergeCell ref="Q203:U203"/>
    <mergeCell ref="V203:AD20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A207:AE207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A214:AE214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A221:AE221"/>
    <mergeCell ref="A223:AE223"/>
    <mergeCell ref="AF223:AF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A230:AE23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A237:AE237"/>
    <mergeCell ref="B238:AD238"/>
    <mergeCell ref="B239:N239"/>
    <mergeCell ref="O239:P240"/>
    <mergeCell ref="Q239:AD239"/>
    <mergeCell ref="B240:N240"/>
    <mergeCell ref="Q240:U240"/>
    <mergeCell ref="V240:AD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A244:AE244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A251:AE251"/>
    <mergeCell ref="B252:AD252"/>
    <mergeCell ref="B253:N253"/>
    <mergeCell ref="O253:P254"/>
    <mergeCell ref="Q253:AD253"/>
    <mergeCell ref="B254:N254"/>
    <mergeCell ref="Q254:U254"/>
    <mergeCell ref="V254:AD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58:AE258"/>
    <mergeCell ref="A260:AE260"/>
    <mergeCell ref="AF260:AF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A267:AE267"/>
    <mergeCell ref="B268:AD268"/>
    <mergeCell ref="B269:N269"/>
    <mergeCell ref="O269:P270"/>
    <mergeCell ref="Q269:AD269"/>
    <mergeCell ref="B270:N270"/>
    <mergeCell ref="Q270:U270"/>
    <mergeCell ref="V270:AD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274:AE274"/>
    <mergeCell ref="B275:AD275"/>
    <mergeCell ref="B276:N276"/>
    <mergeCell ref="O276:P277"/>
    <mergeCell ref="Q276:AD276"/>
    <mergeCell ref="B277:N277"/>
    <mergeCell ref="Q277:U277"/>
    <mergeCell ref="V277:AD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A281:AE281"/>
    <mergeCell ref="B282:AD282"/>
    <mergeCell ref="B283:N283"/>
    <mergeCell ref="O283:P284"/>
    <mergeCell ref="Q283:AD283"/>
    <mergeCell ref="B284:N284"/>
    <mergeCell ref="Q284:U284"/>
    <mergeCell ref="V284:AD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A288:AE288"/>
    <mergeCell ref="B289:AD289"/>
    <mergeCell ref="B290:N290"/>
    <mergeCell ref="O290:P291"/>
    <mergeCell ref="Q290:AD290"/>
    <mergeCell ref="B291:N291"/>
    <mergeCell ref="Q291:U291"/>
    <mergeCell ref="V291:AD291"/>
    <mergeCell ref="A295:AE295"/>
    <mergeCell ref="B292:F292"/>
    <mergeCell ref="G292:Q292"/>
    <mergeCell ref="R292:S292"/>
    <mergeCell ref="T292:AD292"/>
    <mergeCell ref="B293:F294"/>
    <mergeCell ref="G293:Q294"/>
    <mergeCell ref="R293:S294"/>
    <mergeCell ref="T293:AD29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C2:AG52"/>
  <sheetViews>
    <sheetView zoomScaleSheetLayoutView="100" zoomScalePageLayoutView="0" workbookViewId="0" topLeftCell="A7">
      <selection activeCell="AM29" sqref="AM29"/>
    </sheetView>
  </sheetViews>
  <sheetFormatPr defaultColWidth="2.25390625" defaultRowHeight="13.5"/>
  <cols>
    <col min="1" max="3" width="2.25390625" style="68" customWidth="1"/>
    <col min="4" max="10" width="3.50390625" style="68" customWidth="1"/>
    <col min="11" max="16384" width="2.25390625" style="68" customWidth="1"/>
  </cols>
  <sheetData>
    <row r="2" spans="3:33" ht="17.25">
      <c r="C2" s="272" t="str">
        <f>'基本入力'!$B$1</f>
        <v>第11回北海道高等学校体育連盟空知支部陸上競技選手権大会
兼第71回北海道高等学校陸上競技選手権大会空知支部予選会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spans="4:26" ht="18.7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 t="s">
        <v>78</v>
      </c>
      <c r="W3" s="69"/>
      <c r="X3" s="69"/>
      <c r="Y3" s="69"/>
      <c r="Z3" s="69"/>
    </row>
    <row r="4" ht="7.5" customHeight="1" thickBot="1"/>
    <row r="5" spans="4:32" ht="22.5" customHeight="1">
      <c r="D5" s="225" t="s">
        <v>55</v>
      </c>
      <c r="E5" s="226"/>
      <c r="F5" s="226"/>
      <c r="G5" s="226"/>
      <c r="H5" s="226"/>
      <c r="I5" s="226"/>
      <c r="J5" s="227"/>
      <c r="K5" s="246" t="s">
        <v>59</v>
      </c>
      <c r="L5" s="247"/>
      <c r="M5" s="247"/>
      <c r="N5" s="248"/>
      <c r="O5" s="261" t="s">
        <v>56</v>
      </c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62"/>
    </row>
    <row r="6" spans="4:32" ht="22.5" customHeight="1">
      <c r="D6" s="263" t="s">
        <v>13</v>
      </c>
      <c r="E6" s="264"/>
      <c r="F6" s="264"/>
      <c r="G6" s="264"/>
      <c r="H6" s="264"/>
      <c r="I6" s="264"/>
      <c r="J6" s="265"/>
      <c r="K6" s="249"/>
      <c r="L6" s="250"/>
      <c r="M6" s="250"/>
      <c r="N6" s="251"/>
      <c r="O6" s="258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60"/>
    </row>
    <row r="7" spans="4:32" ht="13.5">
      <c r="D7" s="266" t="s">
        <v>18</v>
      </c>
      <c r="E7" s="253"/>
      <c r="F7" s="253"/>
      <c r="G7" s="253"/>
      <c r="H7" s="267"/>
      <c r="I7" s="243" t="s">
        <v>66</v>
      </c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5"/>
      <c r="V7" s="252" t="s">
        <v>1</v>
      </c>
      <c r="W7" s="253"/>
      <c r="X7" s="267"/>
      <c r="Y7" s="252" t="s">
        <v>0</v>
      </c>
      <c r="Z7" s="253"/>
      <c r="AA7" s="253"/>
      <c r="AB7" s="253"/>
      <c r="AC7" s="253"/>
      <c r="AD7" s="253"/>
      <c r="AE7" s="253"/>
      <c r="AF7" s="254"/>
    </row>
    <row r="8" spans="4:32" ht="13.5">
      <c r="D8" s="268"/>
      <c r="E8" s="256"/>
      <c r="F8" s="256"/>
      <c r="G8" s="256"/>
      <c r="H8" s="269"/>
      <c r="I8" s="243" t="s">
        <v>17</v>
      </c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/>
      <c r="V8" s="255"/>
      <c r="W8" s="256"/>
      <c r="X8" s="269"/>
      <c r="Y8" s="255"/>
      <c r="Z8" s="256"/>
      <c r="AA8" s="256"/>
      <c r="AB8" s="256"/>
      <c r="AC8" s="256"/>
      <c r="AD8" s="256"/>
      <c r="AE8" s="256"/>
      <c r="AF8" s="257"/>
    </row>
    <row r="9" spans="4:32" ht="15" customHeight="1">
      <c r="D9" s="222"/>
      <c r="E9" s="223"/>
      <c r="F9" s="223"/>
      <c r="G9" s="223"/>
      <c r="H9" s="223"/>
      <c r="I9" s="224">
        <f>IF(D9="","",VLOOKUP(D9,'選手データ入力'!$A$2:$D$42,3))</f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13">
        <f>IF(D9="","",VLOOKUP(D9,'選手データ入力'!$A$2:$D$42,4))</f>
      </c>
      <c r="W9" s="214"/>
      <c r="X9" s="215"/>
      <c r="Y9" s="228">
        <f>IF('基本入力'!$B$10="","",'基本入力'!$B$10)</f>
      </c>
      <c r="Z9" s="229"/>
      <c r="AA9" s="229"/>
      <c r="AB9" s="229"/>
      <c r="AC9" s="229"/>
      <c r="AD9" s="229"/>
      <c r="AE9" s="229"/>
      <c r="AF9" s="230"/>
    </row>
    <row r="10" spans="4:32" ht="15" customHeight="1">
      <c r="D10" s="222"/>
      <c r="E10" s="223"/>
      <c r="F10" s="223"/>
      <c r="G10" s="223"/>
      <c r="H10" s="223"/>
      <c r="I10" s="212">
        <f>IF(D9="","",VLOOKUP(D9,'選手データ入力'!$A$2:$D$42,2))</f>
      </c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6"/>
      <c r="W10" s="217"/>
      <c r="X10" s="218"/>
      <c r="Y10" s="231"/>
      <c r="Z10" s="232"/>
      <c r="AA10" s="232"/>
      <c r="AB10" s="232"/>
      <c r="AC10" s="232"/>
      <c r="AD10" s="232"/>
      <c r="AE10" s="232"/>
      <c r="AF10" s="233"/>
    </row>
    <row r="11" spans="4:32" ht="15" customHeight="1">
      <c r="D11" s="222"/>
      <c r="E11" s="223"/>
      <c r="F11" s="223"/>
      <c r="G11" s="223"/>
      <c r="H11" s="223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9"/>
      <c r="W11" s="220"/>
      <c r="X11" s="221"/>
      <c r="Y11" s="231"/>
      <c r="Z11" s="232"/>
      <c r="AA11" s="232"/>
      <c r="AB11" s="232"/>
      <c r="AC11" s="232"/>
      <c r="AD11" s="232"/>
      <c r="AE11" s="232"/>
      <c r="AF11" s="233"/>
    </row>
    <row r="12" spans="4:32" ht="15" customHeight="1">
      <c r="D12" s="222"/>
      <c r="E12" s="223"/>
      <c r="F12" s="223"/>
      <c r="G12" s="223"/>
      <c r="H12" s="223"/>
      <c r="I12" s="224">
        <f>IF(D12="","",VLOOKUP(D12,'選手データ入力'!$A$2:$D$42,3))</f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13">
        <f>IF(D12="","",VLOOKUP(D12,'選手データ入力'!$A$2:$D$42,4))</f>
      </c>
      <c r="W12" s="214"/>
      <c r="X12" s="215"/>
      <c r="Y12" s="231"/>
      <c r="Z12" s="232"/>
      <c r="AA12" s="232"/>
      <c r="AB12" s="232"/>
      <c r="AC12" s="232"/>
      <c r="AD12" s="232"/>
      <c r="AE12" s="232"/>
      <c r="AF12" s="233"/>
    </row>
    <row r="13" spans="4:32" ht="15" customHeight="1">
      <c r="D13" s="222"/>
      <c r="E13" s="223"/>
      <c r="F13" s="223"/>
      <c r="G13" s="223"/>
      <c r="H13" s="223"/>
      <c r="I13" s="212">
        <f>IF(D12="","",VLOOKUP(D12,'選手データ入力'!$A$2:$D$42,2))</f>
      </c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6"/>
      <c r="W13" s="217"/>
      <c r="X13" s="218"/>
      <c r="Y13" s="231"/>
      <c r="Z13" s="232"/>
      <c r="AA13" s="232"/>
      <c r="AB13" s="232"/>
      <c r="AC13" s="232"/>
      <c r="AD13" s="232"/>
      <c r="AE13" s="232"/>
      <c r="AF13" s="233"/>
    </row>
    <row r="14" spans="4:32" ht="15" customHeight="1">
      <c r="D14" s="222"/>
      <c r="E14" s="223"/>
      <c r="F14" s="223"/>
      <c r="G14" s="223"/>
      <c r="H14" s="223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9"/>
      <c r="W14" s="220"/>
      <c r="X14" s="221"/>
      <c r="Y14" s="231"/>
      <c r="Z14" s="232"/>
      <c r="AA14" s="232"/>
      <c r="AB14" s="232"/>
      <c r="AC14" s="232"/>
      <c r="AD14" s="232"/>
      <c r="AE14" s="232"/>
      <c r="AF14" s="233"/>
    </row>
    <row r="15" spans="4:32" ht="15" customHeight="1">
      <c r="D15" s="222"/>
      <c r="E15" s="223"/>
      <c r="F15" s="223"/>
      <c r="G15" s="223"/>
      <c r="H15" s="223"/>
      <c r="I15" s="224">
        <f>IF(D15="","",VLOOKUP(D15,'選手データ入力'!$A$2:$D$42,3))</f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13">
        <f>IF(D15="","",VLOOKUP(D15,'選手データ入力'!$A$2:$D$42,4))</f>
      </c>
      <c r="W15" s="214"/>
      <c r="X15" s="215"/>
      <c r="Y15" s="231"/>
      <c r="Z15" s="232"/>
      <c r="AA15" s="232"/>
      <c r="AB15" s="232"/>
      <c r="AC15" s="232"/>
      <c r="AD15" s="232"/>
      <c r="AE15" s="232"/>
      <c r="AF15" s="233"/>
    </row>
    <row r="16" spans="4:32" ht="15" customHeight="1">
      <c r="D16" s="222"/>
      <c r="E16" s="223"/>
      <c r="F16" s="223"/>
      <c r="G16" s="223"/>
      <c r="H16" s="223"/>
      <c r="I16" s="212">
        <f>IF(D15="","",VLOOKUP(D15,'選手データ入力'!$A$2:$D$42,2))</f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6"/>
      <c r="W16" s="217"/>
      <c r="X16" s="218"/>
      <c r="Y16" s="231"/>
      <c r="Z16" s="232"/>
      <c r="AA16" s="232"/>
      <c r="AB16" s="232"/>
      <c r="AC16" s="232"/>
      <c r="AD16" s="232"/>
      <c r="AE16" s="232"/>
      <c r="AF16" s="233"/>
    </row>
    <row r="17" spans="4:32" ht="15" customHeight="1">
      <c r="D17" s="222"/>
      <c r="E17" s="223"/>
      <c r="F17" s="223"/>
      <c r="G17" s="223"/>
      <c r="H17" s="223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9"/>
      <c r="W17" s="220"/>
      <c r="X17" s="221"/>
      <c r="Y17" s="231"/>
      <c r="Z17" s="232"/>
      <c r="AA17" s="232"/>
      <c r="AB17" s="232"/>
      <c r="AC17" s="232"/>
      <c r="AD17" s="232"/>
      <c r="AE17" s="232"/>
      <c r="AF17" s="233"/>
    </row>
    <row r="18" spans="4:32" ht="15" customHeight="1">
      <c r="D18" s="222"/>
      <c r="E18" s="223"/>
      <c r="F18" s="223"/>
      <c r="G18" s="223"/>
      <c r="H18" s="223"/>
      <c r="I18" s="224">
        <f>IF(D18="","",VLOOKUP(D18,'選手データ入力'!$A$2:$D$42,3))</f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13">
        <f>IF(D18="","",VLOOKUP(D18,'選手データ入力'!$A$2:$D$42,4))</f>
      </c>
      <c r="W18" s="214"/>
      <c r="X18" s="215"/>
      <c r="Y18" s="231"/>
      <c r="Z18" s="232"/>
      <c r="AA18" s="232"/>
      <c r="AB18" s="232"/>
      <c r="AC18" s="232"/>
      <c r="AD18" s="232"/>
      <c r="AE18" s="232"/>
      <c r="AF18" s="233"/>
    </row>
    <row r="19" spans="4:32" ht="15" customHeight="1">
      <c r="D19" s="222"/>
      <c r="E19" s="223"/>
      <c r="F19" s="223"/>
      <c r="G19" s="223"/>
      <c r="H19" s="223"/>
      <c r="I19" s="212">
        <f>IF(D18="","",VLOOKUP(D18,'選手データ入力'!$A$2:$D$42,2))</f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6"/>
      <c r="W19" s="217"/>
      <c r="X19" s="218"/>
      <c r="Y19" s="231"/>
      <c r="Z19" s="232"/>
      <c r="AA19" s="232"/>
      <c r="AB19" s="232"/>
      <c r="AC19" s="232"/>
      <c r="AD19" s="232"/>
      <c r="AE19" s="232"/>
      <c r="AF19" s="233"/>
    </row>
    <row r="20" spans="4:32" ht="15" customHeight="1">
      <c r="D20" s="222"/>
      <c r="E20" s="223"/>
      <c r="F20" s="223"/>
      <c r="G20" s="223"/>
      <c r="H20" s="223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9"/>
      <c r="W20" s="220"/>
      <c r="X20" s="221"/>
      <c r="Y20" s="231"/>
      <c r="Z20" s="232"/>
      <c r="AA20" s="232"/>
      <c r="AB20" s="232"/>
      <c r="AC20" s="232"/>
      <c r="AD20" s="232"/>
      <c r="AE20" s="232"/>
      <c r="AF20" s="233"/>
    </row>
    <row r="21" spans="4:32" ht="15" customHeight="1">
      <c r="D21" s="222"/>
      <c r="E21" s="223"/>
      <c r="F21" s="223"/>
      <c r="G21" s="223"/>
      <c r="H21" s="223"/>
      <c r="I21" s="224">
        <f>IF(D21="","",VLOOKUP(D21,'選手データ入力'!$A$2:$D$42,3))</f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13">
        <f>IF(D21="","",VLOOKUP(D21,'選手データ入力'!$A$2:$D$42,4))</f>
      </c>
      <c r="W21" s="214"/>
      <c r="X21" s="215"/>
      <c r="Y21" s="231"/>
      <c r="Z21" s="232"/>
      <c r="AA21" s="232"/>
      <c r="AB21" s="232"/>
      <c r="AC21" s="232"/>
      <c r="AD21" s="232"/>
      <c r="AE21" s="232"/>
      <c r="AF21" s="233"/>
    </row>
    <row r="22" spans="4:32" ht="15" customHeight="1">
      <c r="D22" s="222"/>
      <c r="E22" s="223"/>
      <c r="F22" s="223"/>
      <c r="G22" s="223"/>
      <c r="H22" s="223"/>
      <c r="I22" s="212">
        <f>IF(D21="","",VLOOKUP(D21,'選手データ入力'!$A$2:$D$42,2))</f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6"/>
      <c r="W22" s="217"/>
      <c r="X22" s="218"/>
      <c r="Y22" s="231"/>
      <c r="Z22" s="232"/>
      <c r="AA22" s="232"/>
      <c r="AB22" s="232"/>
      <c r="AC22" s="232"/>
      <c r="AD22" s="232"/>
      <c r="AE22" s="232"/>
      <c r="AF22" s="233"/>
    </row>
    <row r="23" spans="4:32" ht="15" customHeight="1">
      <c r="D23" s="222"/>
      <c r="E23" s="223"/>
      <c r="F23" s="223"/>
      <c r="G23" s="223"/>
      <c r="H23" s="223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9"/>
      <c r="W23" s="220"/>
      <c r="X23" s="221"/>
      <c r="Y23" s="231"/>
      <c r="Z23" s="232"/>
      <c r="AA23" s="232"/>
      <c r="AB23" s="232"/>
      <c r="AC23" s="232"/>
      <c r="AD23" s="232"/>
      <c r="AE23" s="232"/>
      <c r="AF23" s="233"/>
    </row>
    <row r="24" spans="4:32" ht="15" customHeight="1">
      <c r="D24" s="222"/>
      <c r="E24" s="223"/>
      <c r="F24" s="223"/>
      <c r="G24" s="223"/>
      <c r="H24" s="223"/>
      <c r="I24" s="224">
        <f>IF(D24="","",VLOOKUP(D24,'選手データ入力'!$A$2:$D$42,3))</f>
      </c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13">
        <f>IF(D24="","",VLOOKUP(D24,'選手データ入力'!$A$2:$D$42,4))</f>
      </c>
      <c r="W24" s="214"/>
      <c r="X24" s="215"/>
      <c r="Y24" s="231"/>
      <c r="Z24" s="232"/>
      <c r="AA24" s="232"/>
      <c r="AB24" s="232"/>
      <c r="AC24" s="232"/>
      <c r="AD24" s="232"/>
      <c r="AE24" s="232"/>
      <c r="AF24" s="233"/>
    </row>
    <row r="25" spans="4:32" ht="15" customHeight="1">
      <c r="D25" s="222"/>
      <c r="E25" s="223"/>
      <c r="F25" s="223"/>
      <c r="G25" s="223"/>
      <c r="H25" s="223"/>
      <c r="I25" s="212">
        <f>IF(D24="","",VLOOKUP(D24,'選手データ入力'!$A$2:$D$42,2))</f>
      </c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6"/>
      <c r="W25" s="217"/>
      <c r="X25" s="218"/>
      <c r="Y25" s="231"/>
      <c r="Z25" s="232"/>
      <c r="AA25" s="232"/>
      <c r="AB25" s="232"/>
      <c r="AC25" s="232"/>
      <c r="AD25" s="232"/>
      <c r="AE25" s="232"/>
      <c r="AF25" s="233"/>
    </row>
    <row r="26" spans="4:32" ht="15" customHeight="1" thickBot="1">
      <c r="D26" s="240"/>
      <c r="E26" s="241"/>
      <c r="F26" s="241"/>
      <c r="G26" s="241"/>
      <c r="H26" s="241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37"/>
      <c r="W26" s="238"/>
      <c r="X26" s="239"/>
      <c r="Y26" s="234"/>
      <c r="Z26" s="235"/>
      <c r="AA26" s="235"/>
      <c r="AB26" s="235"/>
      <c r="AC26" s="235"/>
      <c r="AD26" s="235"/>
      <c r="AE26" s="235"/>
      <c r="AF26" s="236"/>
    </row>
    <row r="27" spans="3:33" ht="13.5">
      <c r="C27" s="270" t="s">
        <v>93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</row>
    <row r="28" spans="3:33" ht="17.25">
      <c r="C28" s="272" t="str">
        <f>'基本入力'!$B$1</f>
        <v>第11回北海道高等学校体育連盟空知支部陸上競技選手権大会
兼第71回北海道高等学校陸上競技選手権大会空知支部予選会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</row>
    <row r="29" spans="4:26" ht="18.75"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 t="s">
        <v>78</v>
      </c>
      <c r="W29" s="69"/>
      <c r="X29" s="69"/>
      <c r="Y29" s="69"/>
      <c r="Z29" s="69"/>
    </row>
    <row r="30" ht="7.5" customHeight="1" thickBot="1"/>
    <row r="31" spans="4:32" ht="17.25">
      <c r="D31" s="225" t="s">
        <v>55</v>
      </c>
      <c r="E31" s="226"/>
      <c r="F31" s="226"/>
      <c r="G31" s="226"/>
      <c r="H31" s="226"/>
      <c r="I31" s="226"/>
      <c r="J31" s="227"/>
      <c r="K31" s="246" t="s">
        <v>59</v>
      </c>
      <c r="L31" s="247"/>
      <c r="M31" s="247"/>
      <c r="N31" s="248"/>
      <c r="O31" s="261" t="s">
        <v>56</v>
      </c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62"/>
    </row>
    <row r="32" spans="4:32" ht="22.5" customHeight="1">
      <c r="D32" s="263" t="s">
        <v>14</v>
      </c>
      <c r="E32" s="264"/>
      <c r="F32" s="264"/>
      <c r="G32" s="264"/>
      <c r="H32" s="264"/>
      <c r="I32" s="264"/>
      <c r="J32" s="265"/>
      <c r="K32" s="249"/>
      <c r="L32" s="250"/>
      <c r="M32" s="250"/>
      <c r="N32" s="251"/>
      <c r="O32" s="258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60"/>
    </row>
    <row r="33" spans="4:32" ht="13.5">
      <c r="D33" s="266" t="s">
        <v>18</v>
      </c>
      <c r="E33" s="253"/>
      <c r="F33" s="253"/>
      <c r="G33" s="253"/>
      <c r="H33" s="267"/>
      <c r="I33" s="243" t="s">
        <v>66</v>
      </c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5"/>
      <c r="V33" s="252" t="s">
        <v>1</v>
      </c>
      <c r="W33" s="253"/>
      <c r="X33" s="267"/>
      <c r="Y33" s="252" t="s">
        <v>0</v>
      </c>
      <c r="Z33" s="253"/>
      <c r="AA33" s="253"/>
      <c r="AB33" s="253"/>
      <c r="AC33" s="253"/>
      <c r="AD33" s="253"/>
      <c r="AE33" s="253"/>
      <c r="AF33" s="254"/>
    </row>
    <row r="34" spans="4:32" ht="13.5">
      <c r="D34" s="268"/>
      <c r="E34" s="256"/>
      <c r="F34" s="256"/>
      <c r="G34" s="256"/>
      <c r="H34" s="269"/>
      <c r="I34" s="243" t="s">
        <v>17</v>
      </c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5"/>
      <c r="V34" s="255"/>
      <c r="W34" s="256"/>
      <c r="X34" s="269"/>
      <c r="Y34" s="255"/>
      <c r="Z34" s="256"/>
      <c r="AA34" s="256"/>
      <c r="AB34" s="256"/>
      <c r="AC34" s="256"/>
      <c r="AD34" s="256"/>
      <c r="AE34" s="256"/>
      <c r="AF34" s="257"/>
    </row>
    <row r="35" spans="4:32" ht="15" customHeight="1">
      <c r="D35" s="222"/>
      <c r="E35" s="223"/>
      <c r="F35" s="223"/>
      <c r="G35" s="223"/>
      <c r="H35" s="223"/>
      <c r="I35" s="224">
        <f>IF(D35="","",VLOOKUP(D35,'選手データ入力'!$A$2:$D$42,3))</f>
      </c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13">
        <f>IF(D35="","",VLOOKUP(D35,'選手データ入力'!$A$2:$D$42,4))</f>
      </c>
      <c r="W35" s="214"/>
      <c r="X35" s="215"/>
      <c r="Y35" s="228">
        <f>IF('基本入力'!$B$10="","",'基本入力'!$B$10)</f>
      </c>
      <c r="Z35" s="229"/>
      <c r="AA35" s="229"/>
      <c r="AB35" s="229"/>
      <c r="AC35" s="229"/>
      <c r="AD35" s="229"/>
      <c r="AE35" s="229"/>
      <c r="AF35" s="230"/>
    </row>
    <row r="36" spans="4:32" ht="15" customHeight="1">
      <c r="D36" s="222"/>
      <c r="E36" s="223"/>
      <c r="F36" s="223"/>
      <c r="G36" s="223"/>
      <c r="H36" s="223"/>
      <c r="I36" s="212">
        <f>IF(D35="","",VLOOKUP(D35,'選手データ入力'!$A$2:$D$42,2))</f>
      </c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6"/>
      <c r="W36" s="217"/>
      <c r="X36" s="218"/>
      <c r="Y36" s="231"/>
      <c r="Z36" s="232"/>
      <c r="AA36" s="232"/>
      <c r="AB36" s="232"/>
      <c r="AC36" s="232"/>
      <c r="AD36" s="232"/>
      <c r="AE36" s="232"/>
      <c r="AF36" s="233"/>
    </row>
    <row r="37" spans="4:32" ht="15" customHeight="1">
      <c r="D37" s="222"/>
      <c r="E37" s="223"/>
      <c r="F37" s="223"/>
      <c r="G37" s="223"/>
      <c r="H37" s="223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9"/>
      <c r="W37" s="220"/>
      <c r="X37" s="221"/>
      <c r="Y37" s="231"/>
      <c r="Z37" s="232"/>
      <c r="AA37" s="232"/>
      <c r="AB37" s="232"/>
      <c r="AC37" s="232"/>
      <c r="AD37" s="232"/>
      <c r="AE37" s="232"/>
      <c r="AF37" s="233"/>
    </row>
    <row r="38" spans="4:32" ht="15" customHeight="1">
      <c r="D38" s="222"/>
      <c r="E38" s="223"/>
      <c r="F38" s="223"/>
      <c r="G38" s="223"/>
      <c r="H38" s="223"/>
      <c r="I38" s="224">
        <f>IF(D38="","",VLOOKUP(D38,'選手データ入力'!$A$2:$D$42,3))</f>
      </c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13">
        <f>IF(D38="","",VLOOKUP(D38,'選手データ入力'!$A$2:$D$42,4))</f>
      </c>
      <c r="W38" s="214"/>
      <c r="X38" s="215"/>
      <c r="Y38" s="231"/>
      <c r="Z38" s="232"/>
      <c r="AA38" s="232"/>
      <c r="AB38" s="232"/>
      <c r="AC38" s="232"/>
      <c r="AD38" s="232"/>
      <c r="AE38" s="232"/>
      <c r="AF38" s="233"/>
    </row>
    <row r="39" spans="4:32" ht="15" customHeight="1">
      <c r="D39" s="222"/>
      <c r="E39" s="223"/>
      <c r="F39" s="223"/>
      <c r="G39" s="223"/>
      <c r="H39" s="223"/>
      <c r="I39" s="212">
        <f>IF(D38="","",VLOOKUP(D38,'選手データ入力'!$A$2:$D$42,2))</f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6"/>
      <c r="W39" s="217"/>
      <c r="X39" s="218"/>
      <c r="Y39" s="231"/>
      <c r="Z39" s="232"/>
      <c r="AA39" s="232"/>
      <c r="AB39" s="232"/>
      <c r="AC39" s="232"/>
      <c r="AD39" s="232"/>
      <c r="AE39" s="232"/>
      <c r="AF39" s="233"/>
    </row>
    <row r="40" spans="4:32" ht="15" customHeight="1">
      <c r="D40" s="222"/>
      <c r="E40" s="223"/>
      <c r="F40" s="223"/>
      <c r="G40" s="223"/>
      <c r="H40" s="223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9"/>
      <c r="W40" s="220"/>
      <c r="X40" s="221"/>
      <c r="Y40" s="231"/>
      <c r="Z40" s="232"/>
      <c r="AA40" s="232"/>
      <c r="AB40" s="232"/>
      <c r="AC40" s="232"/>
      <c r="AD40" s="232"/>
      <c r="AE40" s="232"/>
      <c r="AF40" s="233"/>
    </row>
    <row r="41" spans="4:32" ht="15" customHeight="1">
      <c r="D41" s="222"/>
      <c r="E41" s="223"/>
      <c r="F41" s="223"/>
      <c r="G41" s="223"/>
      <c r="H41" s="223"/>
      <c r="I41" s="224">
        <f>IF(D41="","",VLOOKUP(D41,'選手データ入力'!$A$2:$D$42,3))</f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13">
        <f>IF(D41="","",VLOOKUP(D41,'選手データ入力'!$A$2:$D$42,4))</f>
      </c>
      <c r="W41" s="214"/>
      <c r="X41" s="215"/>
      <c r="Y41" s="231"/>
      <c r="Z41" s="232"/>
      <c r="AA41" s="232"/>
      <c r="AB41" s="232"/>
      <c r="AC41" s="232"/>
      <c r="AD41" s="232"/>
      <c r="AE41" s="232"/>
      <c r="AF41" s="233"/>
    </row>
    <row r="42" spans="4:32" ht="15" customHeight="1">
      <c r="D42" s="222"/>
      <c r="E42" s="223"/>
      <c r="F42" s="223"/>
      <c r="G42" s="223"/>
      <c r="H42" s="223"/>
      <c r="I42" s="212">
        <f>IF(D41="","",VLOOKUP(D41,'選手データ入力'!$A$2:$D$42,2))</f>
      </c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6"/>
      <c r="W42" s="217"/>
      <c r="X42" s="218"/>
      <c r="Y42" s="231"/>
      <c r="Z42" s="232"/>
      <c r="AA42" s="232"/>
      <c r="AB42" s="232"/>
      <c r="AC42" s="232"/>
      <c r="AD42" s="232"/>
      <c r="AE42" s="232"/>
      <c r="AF42" s="233"/>
    </row>
    <row r="43" spans="4:32" ht="15" customHeight="1">
      <c r="D43" s="222"/>
      <c r="E43" s="223"/>
      <c r="F43" s="223"/>
      <c r="G43" s="223"/>
      <c r="H43" s="223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9"/>
      <c r="W43" s="220"/>
      <c r="X43" s="221"/>
      <c r="Y43" s="231"/>
      <c r="Z43" s="232"/>
      <c r="AA43" s="232"/>
      <c r="AB43" s="232"/>
      <c r="AC43" s="232"/>
      <c r="AD43" s="232"/>
      <c r="AE43" s="232"/>
      <c r="AF43" s="233"/>
    </row>
    <row r="44" spans="4:32" ht="15" customHeight="1">
      <c r="D44" s="222"/>
      <c r="E44" s="223"/>
      <c r="F44" s="223"/>
      <c r="G44" s="223"/>
      <c r="H44" s="223"/>
      <c r="I44" s="224">
        <f>IF(D44="","",VLOOKUP(D44,'選手データ入力'!$A$2:$D$42,3))</f>
      </c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13">
        <f>IF(D44="","",VLOOKUP(D44,'選手データ入力'!$A$2:$D$42,4))</f>
      </c>
      <c r="W44" s="214"/>
      <c r="X44" s="215"/>
      <c r="Y44" s="231"/>
      <c r="Z44" s="232"/>
      <c r="AA44" s="232"/>
      <c r="AB44" s="232"/>
      <c r="AC44" s="232"/>
      <c r="AD44" s="232"/>
      <c r="AE44" s="232"/>
      <c r="AF44" s="233"/>
    </row>
    <row r="45" spans="4:32" ht="15" customHeight="1">
      <c r="D45" s="222"/>
      <c r="E45" s="223"/>
      <c r="F45" s="223"/>
      <c r="G45" s="223"/>
      <c r="H45" s="223"/>
      <c r="I45" s="212">
        <f>IF(D44="","",VLOOKUP(D44,'選手データ入力'!$A$2:$D$42,2))</f>
      </c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6"/>
      <c r="W45" s="217"/>
      <c r="X45" s="218"/>
      <c r="Y45" s="231"/>
      <c r="Z45" s="232"/>
      <c r="AA45" s="232"/>
      <c r="AB45" s="232"/>
      <c r="AC45" s="232"/>
      <c r="AD45" s="232"/>
      <c r="AE45" s="232"/>
      <c r="AF45" s="233"/>
    </row>
    <row r="46" spans="4:32" ht="15" customHeight="1">
      <c r="D46" s="222"/>
      <c r="E46" s="223"/>
      <c r="F46" s="223"/>
      <c r="G46" s="223"/>
      <c r="H46" s="223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9"/>
      <c r="W46" s="220"/>
      <c r="X46" s="221"/>
      <c r="Y46" s="231"/>
      <c r="Z46" s="232"/>
      <c r="AA46" s="232"/>
      <c r="AB46" s="232"/>
      <c r="AC46" s="232"/>
      <c r="AD46" s="232"/>
      <c r="AE46" s="232"/>
      <c r="AF46" s="233"/>
    </row>
    <row r="47" spans="4:32" ht="15" customHeight="1">
      <c r="D47" s="222"/>
      <c r="E47" s="223"/>
      <c r="F47" s="223"/>
      <c r="G47" s="223"/>
      <c r="H47" s="223"/>
      <c r="I47" s="224">
        <f>IF(D47="","",VLOOKUP(D47,'選手データ入力'!$A$2:$D$42,3))</f>
      </c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13">
        <f>IF(D47="","",VLOOKUP(D47,'選手データ入力'!$A$2:$D$42,4))</f>
      </c>
      <c r="W47" s="214"/>
      <c r="X47" s="215"/>
      <c r="Y47" s="231"/>
      <c r="Z47" s="232"/>
      <c r="AA47" s="232"/>
      <c r="AB47" s="232"/>
      <c r="AC47" s="232"/>
      <c r="AD47" s="232"/>
      <c r="AE47" s="232"/>
      <c r="AF47" s="233"/>
    </row>
    <row r="48" spans="4:32" ht="15" customHeight="1">
      <c r="D48" s="222"/>
      <c r="E48" s="223"/>
      <c r="F48" s="223"/>
      <c r="G48" s="223"/>
      <c r="H48" s="223"/>
      <c r="I48" s="212">
        <f>IF(D47="","",VLOOKUP(D47,'選手データ入力'!$A$2:$D$42,2))</f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6"/>
      <c r="W48" s="217"/>
      <c r="X48" s="218"/>
      <c r="Y48" s="231"/>
      <c r="Z48" s="232"/>
      <c r="AA48" s="232"/>
      <c r="AB48" s="232"/>
      <c r="AC48" s="232"/>
      <c r="AD48" s="232"/>
      <c r="AE48" s="232"/>
      <c r="AF48" s="233"/>
    </row>
    <row r="49" spans="4:32" ht="15" customHeight="1">
      <c r="D49" s="222"/>
      <c r="E49" s="223"/>
      <c r="F49" s="223"/>
      <c r="G49" s="223"/>
      <c r="H49" s="223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9"/>
      <c r="W49" s="220"/>
      <c r="X49" s="221"/>
      <c r="Y49" s="231"/>
      <c r="Z49" s="232"/>
      <c r="AA49" s="232"/>
      <c r="AB49" s="232"/>
      <c r="AC49" s="232"/>
      <c r="AD49" s="232"/>
      <c r="AE49" s="232"/>
      <c r="AF49" s="233"/>
    </row>
    <row r="50" spans="4:32" ht="15" customHeight="1">
      <c r="D50" s="222"/>
      <c r="E50" s="223"/>
      <c r="F50" s="223"/>
      <c r="G50" s="223"/>
      <c r="H50" s="223"/>
      <c r="I50" s="224">
        <f>IF(D50="","",VLOOKUP(D50,'選手データ入力'!$A$2:$D$42,3))</f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13">
        <f>IF(D50="","",VLOOKUP(D50,'選手データ入力'!$A$2:$D$42,4))</f>
      </c>
      <c r="W50" s="214"/>
      <c r="X50" s="215"/>
      <c r="Y50" s="231"/>
      <c r="Z50" s="232"/>
      <c r="AA50" s="232"/>
      <c r="AB50" s="232"/>
      <c r="AC50" s="232"/>
      <c r="AD50" s="232"/>
      <c r="AE50" s="232"/>
      <c r="AF50" s="233"/>
    </row>
    <row r="51" spans="4:32" ht="15" customHeight="1">
      <c r="D51" s="222"/>
      <c r="E51" s="223"/>
      <c r="F51" s="223"/>
      <c r="G51" s="223"/>
      <c r="H51" s="223"/>
      <c r="I51" s="212">
        <f>IF(D50="","",VLOOKUP(D50,'選手データ入力'!$A$2:$D$42,2))</f>
      </c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6"/>
      <c r="W51" s="217"/>
      <c r="X51" s="218"/>
      <c r="Y51" s="231"/>
      <c r="Z51" s="232"/>
      <c r="AA51" s="232"/>
      <c r="AB51" s="232"/>
      <c r="AC51" s="232"/>
      <c r="AD51" s="232"/>
      <c r="AE51" s="232"/>
      <c r="AF51" s="233"/>
    </row>
    <row r="52" spans="4:32" ht="15" customHeight="1" thickBot="1">
      <c r="D52" s="240"/>
      <c r="E52" s="241"/>
      <c r="F52" s="241"/>
      <c r="G52" s="241"/>
      <c r="H52" s="241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37"/>
      <c r="W52" s="238"/>
      <c r="X52" s="239"/>
      <c r="Y52" s="234"/>
      <c r="Z52" s="235"/>
      <c r="AA52" s="235"/>
      <c r="AB52" s="235"/>
      <c r="AC52" s="235"/>
      <c r="AD52" s="235"/>
      <c r="AE52" s="235"/>
      <c r="AF52" s="236"/>
    </row>
  </sheetData>
  <sheetProtection sheet="1"/>
  <mergeCells count="73">
    <mergeCell ref="C27:AG27"/>
    <mergeCell ref="C2:AG2"/>
    <mergeCell ref="C28:AG28"/>
    <mergeCell ref="D35:H37"/>
    <mergeCell ref="I35:U35"/>
    <mergeCell ref="K5:N6"/>
    <mergeCell ref="D6:J6"/>
    <mergeCell ref="O5:AF5"/>
    <mergeCell ref="O6:AF6"/>
    <mergeCell ref="Y35:AF52"/>
    <mergeCell ref="D50:H52"/>
    <mergeCell ref="I50:U50"/>
    <mergeCell ref="I51:U52"/>
    <mergeCell ref="I45:U46"/>
    <mergeCell ref="D44:H46"/>
    <mergeCell ref="D47:H49"/>
    <mergeCell ref="I47:U47"/>
    <mergeCell ref="V50:X52"/>
    <mergeCell ref="V35:X37"/>
    <mergeCell ref="V38:X40"/>
    <mergeCell ref="V7:X8"/>
    <mergeCell ref="V47:X49"/>
    <mergeCell ref="I48:U49"/>
    <mergeCell ref="I41:U41"/>
    <mergeCell ref="V41:X43"/>
    <mergeCell ref="I42:U43"/>
    <mergeCell ref="I38:U38"/>
    <mergeCell ref="Y7:AF8"/>
    <mergeCell ref="D7:H8"/>
    <mergeCell ref="V15:X17"/>
    <mergeCell ref="V9:X11"/>
    <mergeCell ref="I7:U7"/>
    <mergeCell ref="I15:U15"/>
    <mergeCell ref="I16:U17"/>
    <mergeCell ref="I12:U12"/>
    <mergeCell ref="I13:U14"/>
    <mergeCell ref="I10:U11"/>
    <mergeCell ref="D31:J31"/>
    <mergeCell ref="D33:H34"/>
    <mergeCell ref="I33:U33"/>
    <mergeCell ref="V44:X46"/>
    <mergeCell ref="V33:X34"/>
    <mergeCell ref="I44:U44"/>
    <mergeCell ref="D41:H43"/>
    <mergeCell ref="D38:H40"/>
    <mergeCell ref="I39:U40"/>
    <mergeCell ref="I36:U37"/>
    <mergeCell ref="I24:U24"/>
    <mergeCell ref="I25:U26"/>
    <mergeCell ref="I8:U8"/>
    <mergeCell ref="I9:U9"/>
    <mergeCell ref="K31:N32"/>
    <mergeCell ref="Y33:AF34"/>
    <mergeCell ref="I34:U34"/>
    <mergeCell ref="O32:AF32"/>
    <mergeCell ref="O31:AF31"/>
    <mergeCell ref="D32:J32"/>
    <mergeCell ref="D9:H11"/>
    <mergeCell ref="D15:H17"/>
    <mergeCell ref="D12:H14"/>
    <mergeCell ref="D5:J5"/>
    <mergeCell ref="Y9:AF26"/>
    <mergeCell ref="V21:X23"/>
    <mergeCell ref="D21:H23"/>
    <mergeCell ref="V24:X26"/>
    <mergeCell ref="D24:H26"/>
    <mergeCell ref="I21:U21"/>
    <mergeCell ref="I22:U23"/>
    <mergeCell ref="V18:X20"/>
    <mergeCell ref="V12:X14"/>
    <mergeCell ref="D18:H20"/>
    <mergeCell ref="I18:U18"/>
    <mergeCell ref="I19:U20"/>
  </mergeCells>
  <dataValidations count="1">
    <dataValidation allowBlank="1" showInputMessage="1" showErrorMessage="1" promptTitle="ナンバーカードを入力してください" prompt="半角英数で入力してください。&#10;" sqref="D9:H11 D35:H37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北海道深川東高等学校</dc:creator>
  <cp:keywords/>
  <dc:description/>
  <cp:lastModifiedBy>北海道</cp:lastModifiedBy>
  <cp:lastPrinted>2018-04-09T03:22:36Z</cp:lastPrinted>
  <dcterms:created xsi:type="dcterms:W3CDTF">2008-03-21T01:45:02Z</dcterms:created>
  <dcterms:modified xsi:type="dcterms:W3CDTF">2018-04-17T07:01:17Z</dcterms:modified>
  <cp:category/>
  <cp:version/>
  <cp:contentType/>
  <cp:contentStatus/>
</cp:coreProperties>
</file>